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perty\Private\TEMPWORK\LGA\LGA 2022\For Web\"/>
    </mc:Choice>
  </mc:AlternateContent>
  <xr:revisionPtr revIDLastSave="0" documentId="13_ncr:1_{B908A8AC-3D4B-403E-95EB-077DA14E944E}" xr6:coauthVersionLast="45" xr6:coauthVersionMax="45" xr10:uidLastSave="{00000000-0000-0000-0000-000000000000}"/>
  <bookViews>
    <workbookView xWindow="28680" yWindow="3720" windowWidth="29040" windowHeight="16440" xr2:uid="{00000000-000D-0000-FFFF-FFFF00000000}"/>
  </bookViews>
  <sheets>
    <sheet name="LGA 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M2" i="1" l="1"/>
  <c r="AQ11" i="1" l="1"/>
  <c r="AT695" i="1" l="1"/>
  <c r="AS695" i="1"/>
  <c r="AO695" i="1"/>
  <c r="AJ695" i="1"/>
  <c r="AI695" i="1"/>
  <c r="AE695" i="1"/>
  <c r="AD695" i="1"/>
  <c r="AC695" i="1"/>
  <c r="Z695" i="1"/>
  <c r="AA695" i="1" s="1"/>
  <c r="U695" i="1"/>
  <c r="V695" i="1" s="1"/>
  <c r="O695" i="1"/>
  <c r="N695" i="1"/>
  <c r="J695" i="1"/>
  <c r="AG695" i="1" l="1"/>
  <c r="AF695" i="1"/>
  <c r="AK695" i="1"/>
  <c r="AH695" i="1"/>
  <c r="AU695" i="1"/>
  <c r="AG864" i="1"/>
  <c r="AG863" i="1"/>
  <c r="AG862" i="1"/>
  <c r="AG861" i="1"/>
  <c r="AG860" i="1"/>
  <c r="AG859" i="1"/>
  <c r="AG858" i="1"/>
  <c r="AG857" i="1"/>
  <c r="AG854" i="1"/>
  <c r="AG853" i="1"/>
  <c r="AG852" i="1"/>
  <c r="AG851" i="1"/>
  <c r="AG850" i="1"/>
  <c r="AG848" i="1"/>
  <c r="AG847" i="1"/>
  <c r="AG846" i="1"/>
  <c r="AG843" i="1"/>
  <c r="AG840" i="1"/>
  <c r="AG839" i="1"/>
  <c r="AG838" i="1"/>
  <c r="AG836" i="1"/>
  <c r="AG835" i="1"/>
  <c r="AG834" i="1"/>
  <c r="AG832" i="1"/>
  <c r="AG831" i="1"/>
  <c r="AG830" i="1"/>
  <c r="AG829" i="1"/>
  <c r="AG828" i="1"/>
  <c r="AG827" i="1"/>
  <c r="AG826" i="1"/>
  <c r="AG825" i="1"/>
  <c r="AG824" i="1"/>
  <c r="AG823" i="1"/>
  <c r="AG821" i="1"/>
  <c r="AG819" i="1"/>
  <c r="AG818" i="1"/>
  <c r="AG817" i="1"/>
  <c r="AG816" i="1"/>
  <c r="AG815" i="1"/>
  <c r="AG814" i="1"/>
  <c r="AG812" i="1"/>
  <c r="AG811" i="1"/>
  <c r="AG810" i="1"/>
  <c r="AG809" i="1"/>
  <c r="AG808" i="1"/>
  <c r="AG807" i="1"/>
  <c r="AG806" i="1"/>
  <c r="AG804" i="1"/>
  <c r="AG803" i="1"/>
  <c r="AG802" i="1"/>
  <c r="AG799" i="1"/>
  <c r="AG797" i="1"/>
  <c r="AG796" i="1"/>
  <c r="AG795" i="1"/>
  <c r="AG794" i="1"/>
  <c r="AG793" i="1"/>
  <c r="AG791" i="1"/>
  <c r="AG787" i="1"/>
  <c r="AG786" i="1"/>
  <c r="AG785" i="1"/>
  <c r="AG783" i="1"/>
  <c r="AG782" i="1"/>
  <c r="AG781" i="1"/>
  <c r="AG780" i="1"/>
  <c r="AG779" i="1"/>
  <c r="AG778" i="1"/>
  <c r="AG776" i="1"/>
  <c r="AG773" i="1"/>
  <c r="AG772" i="1"/>
  <c r="AG771" i="1"/>
  <c r="AG770" i="1"/>
  <c r="AG769" i="1"/>
  <c r="AG768" i="1"/>
  <c r="AG767" i="1"/>
  <c r="AG766" i="1"/>
  <c r="AG765" i="1"/>
  <c r="AG763" i="1"/>
  <c r="AG761" i="1"/>
  <c r="AG760" i="1"/>
  <c r="AG759" i="1"/>
  <c r="AG758" i="1"/>
  <c r="AG757" i="1"/>
  <c r="AG756" i="1"/>
  <c r="AG755" i="1"/>
  <c r="AG754" i="1"/>
  <c r="AG753" i="1"/>
  <c r="AG752" i="1"/>
  <c r="AG751" i="1"/>
  <c r="AG750" i="1"/>
  <c r="AG749" i="1"/>
  <c r="AG747" i="1"/>
  <c r="AG745" i="1"/>
  <c r="AG744" i="1"/>
  <c r="AG743" i="1"/>
  <c r="AG742" i="1"/>
  <c r="AG741" i="1"/>
  <c r="AG740" i="1"/>
  <c r="AG739" i="1"/>
  <c r="AG738" i="1"/>
  <c r="AG737" i="1"/>
  <c r="AG736" i="1"/>
  <c r="AG733" i="1"/>
  <c r="AG731" i="1"/>
  <c r="AG730" i="1"/>
  <c r="AG729" i="1"/>
  <c r="AG727" i="1"/>
  <c r="AG726" i="1"/>
  <c r="AG724" i="1"/>
  <c r="AG722" i="1"/>
  <c r="AG720" i="1"/>
  <c r="AG719" i="1"/>
  <c r="AG718" i="1"/>
  <c r="AG717" i="1"/>
  <c r="AG716" i="1"/>
  <c r="AG715" i="1"/>
  <c r="AG714" i="1"/>
  <c r="AG712" i="1"/>
  <c r="AG711" i="1"/>
  <c r="AG710" i="1"/>
  <c r="AG708" i="1"/>
  <c r="AG707" i="1"/>
  <c r="AG706" i="1"/>
  <c r="AG705" i="1"/>
  <c r="AG704" i="1"/>
  <c r="AG703" i="1"/>
  <c r="AG702" i="1"/>
  <c r="AG700" i="1"/>
  <c r="AG699" i="1"/>
  <c r="AG698" i="1"/>
  <c r="AG694" i="1"/>
  <c r="AG693" i="1"/>
  <c r="AG692" i="1"/>
  <c r="AG688" i="1"/>
  <c r="AG687" i="1"/>
  <c r="AG686" i="1"/>
  <c r="AG685" i="1"/>
  <c r="AG683" i="1"/>
  <c r="AG680" i="1"/>
  <c r="AG678" i="1"/>
  <c r="AG677" i="1"/>
  <c r="AG676" i="1"/>
  <c r="AG675" i="1"/>
  <c r="AG674" i="1"/>
  <c r="AG673" i="1"/>
  <c r="AG671" i="1"/>
  <c r="AG670" i="1"/>
  <c r="AG667" i="1"/>
  <c r="AG665" i="1"/>
  <c r="AG664" i="1"/>
  <c r="AG663" i="1"/>
  <c r="AG662" i="1"/>
  <c r="AG661" i="1"/>
  <c r="AG660" i="1"/>
  <c r="AG659" i="1"/>
  <c r="AG657" i="1"/>
  <c r="AG656" i="1"/>
  <c r="AG655" i="1"/>
  <c r="AG654" i="1"/>
  <c r="AG652" i="1"/>
  <c r="AG651" i="1"/>
  <c r="AG650" i="1"/>
  <c r="AG649" i="1"/>
  <c r="AG648" i="1"/>
  <c r="AG647" i="1"/>
  <c r="AG646" i="1"/>
  <c r="AG644" i="1"/>
  <c r="AG643" i="1"/>
  <c r="AG642" i="1"/>
  <c r="AG641" i="1"/>
  <c r="AG640" i="1"/>
  <c r="AG639" i="1"/>
  <c r="AG638" i="1"/>
  <c r="AG637" i="1"/>
  <c r="AG636" i="1"/>
  <c r="AG635" i="1"/>
  <c r="AG634" i="1"/>
  <c r="AG633" i="1"/>
  <c r="AG632" i="1"/>
  <c r="AG631" i="1"/>
  <c r="AG630" i="1"/>
  <c r="AG629" i="1"/>
  <c r="AG628" i="1"/>
  <c r="AG627" i="1"/>
  <c r="AG626" i="1"/>
  <c r="AG624" i="1"/>
  <c r="AG623" i="1"/>
  <c r="AG622" i="1"/>
  <c r="AG621" i="1"/>
  <c r="AG620" i="1"/>
  <c r="AG619" i="1"/>
  <c r="AG618" i="1"/>
  <c r="AG617" i="1"/>
  <c r="AG616" i="1"/>
  <c r="AG615" i="1"/>
  <c r="AG614" i="1"/>
  <c r="AG613" i="1"/>
  <c r="AG612" i="1"/>
  <c r="AG611" i="1"/>
  <c r="AG610" i="1"/>
  <c r="AG609" i="1"/>
  <c r="AG608" i="1"/>
  <c r="AG607" i="1"/>
  <c r="AG603" i="1"/>
  <c r="AG601" i="1"/>
  <c r="AG600" i="1"/>
  <c r="AG599" i="1"/>
  <c r="AG598" i="1"/>
  <c r="AG597" i="1"/>
  <c r="AG596" i="1"/>
  <c r="AG595" i="1"/>
  <c r="AG594" i="1"/>
  <c r="AG593" i="1"/>
  <c r="AG591" i="1"/>
  <c r="AG590" i="1"/>
  <c r="AG589" i="1"/>
  <c r="AG588" i="1"/>
  <c r="AG587" i="1"/>
  <c r="AG586" i="1"/>
  <c r="AG585" i="1"/>
  <c r="AG584" i="1"/>
  <c r="AG583" i="1"/>
  <c r="AG582" i="1"/>
  <c r="AG581" i="1"/>
  <c r="AG580" i="1"/>
  <c r="AG579" i="1"/>
  <c r="AG576" i="1"/>
  <c r="AG575" i="1"/>
  <c r="AG574" i="1"/>
  <c r="AG573" i="1"/>
  <c r="AG572" i="1"/>
  <c r="AG571" i="1"/>
  <c r="AG569" i="1"/>
  <c r="AG568" i="1"/>
  <c r="AG567" i="1"/>
  <c r="AG566" i="1"/>
  <c r="AG565" i="1"/>
  <c r="AG564" i="1"/>
  <c r="AG563" i="1"/>
  <c r="AG561" i="1"/>
  <c r="AG559" i="1"/>
  <c r="AG558" i="1"/>
  <c r="AG557" i="1"/>
  <c r="AG556" i="1"/>
  <c r="AG555" i="1"/>
  <c r="AG554" i="1"/>
  <c r="AG553" i="1"/>
  <c r="AG552" i="1"/>
  <c r="AG550" i="1"/>
  <c r="AG549" i="1"/>
  <c r="AG548" i="1"/>
  <c r="AG547" i="1"/>
  <c r="AG546" i="1"/>
  <c r="AG545" i="1"/>
  <c r="AG544" i="1"/>
  <c r="AG541" i="1"/>
  <c r="AG540" i="1"/>
  <c r="AG539" i="1"/>
  <c r="AG538" i="1"/>
  <c r="AG537" i="1"/>
  <c r="AG536" i="1"/>
  <c r="AG535" i="1"/>
  <c r="AG534" i="1"/>
  <c r="AG533" i="1"/>
  <c r="AG532" i="1"/>
  <c r="AG531" i="1"/>
  <c r="AG530" i="1"/>
  <c r="AG529" i="1"/>
  <c r="AG528" i="1"/>
  <c r="AG526" i="1"/>
  <c r="AG525" i="1"/>
  <c r="AG524" i="1"/>
  <c r="AG522" i="1"/>
  <c r="AG521" i="1"/>
  <c r="AG520" i="1"/>
  <c r="AG519" i="1"/>
  <c r="AG518" i="1"/>
  <c r="AG517" i="1"/>
  <c r="AG516" i="1"/>
  <c r="AG515" i="1"/>
  <c r="AG514" i="1"/>
  <c r="AG513" i="1"/>
  <c r="AG512" i="1"/>
  <c r="AG511" i="1"/>
  <c r="AG510" i="1"/>
  <c r="AG509" i="1"/>
  <c r="AG508" i="1"/>
  <c r="AG507" i="1"/>
  <c r="AG506" i="1"/>
  <c r="AG505" i="1"/>
  <c r="AG504" i="1"/>
  <c r="AG503" i="1"/>
  <c r="AG502" i="1"/>
  <c r="AG501" i="1"/>
  <c r="AG500" i="1"/>
  <c r="AG499" i="1"/>
  <c r="AG498" i="1"/>
  <c r="AG497" i="1"/>
  <c r="AG496" i="1"/>
  <c r="AG495" i="1"/>
  <c r="AG494" i="1"/>
  <c r="AG493" i="1"/>
  <c r="AG492" i="1"/>
  <c r="AG491" i="1"/>
  <c r="AG490" i="1"/>
  <c r="AG489" i="1"/>
  <c r="AG488" i="1"/>
  <c r="AG487" i="1"/>
  <c r="AG486" i="1"/>
  <c r="AG485" i="1"/>
  <c r="AG484" i="1"/>
  <c r="AG483" i="1"/>
  <c r="AG482" i="1"/>
  <c r="AG481" i="1"/>
  <c r="AG480" i="1"/>
  <c r="AG479" i="1"/>
  <c r="AG478" i="1"/>
  <c r="AG477" i="1"/>
  <c r="AG476" i="1"/>
  <c r="AG475" i="1"/>
  <c r="AG474" i="1"/>
  <c r="AG473" i="1"/>
  <c r="AG472" i="1"/>
  <c r="AG471" i="1"/>
  <c r="AG470" i="1"/>
  <c r="AG469" i="1"/>
  <c r="AG467" i="1"/>
  <c r="AG466" i="1"/>
  <c r="AG465" i="1"/>
  <c r="AG464" i="1"/>
  <c r="AG463" i="1"/>
  <c r="AG462" i="1"/>
  <c r="AG461" i="1"/>
  <c r="AG460" i="1"/>
  <c r="AG458" i="1"/>
  <c r="AG457" i="1"/>
  <c r="AG456" i="1"/>
  <c r="AG454" i="1"/>
  <c r="AG453" i="1"/>
  <c r="AG452" i="1"/>
  <c r="AG451" i="1"/>
  <c r="AG450" i="1"/>
  <c r="AG449" i="1"/>
  <c r="AG447" i="1"/>
  <c r="AG446" i="1"/>
  <c r="AG445" i="1"/>
  <c r="AG444" i="1"/>
  <c r="AG443" i="1"/>
  <c r="AG442" i="1"/>
  <c r="AG441" i="1"/>
  <c r="AG440" i="1"/>
  <c r="AG439" i="1"/>
  <c r="AG438" i="1"/>
  <c r="AG437" i="1"/>
  <c r="AG435" i="1"/>
  <c r="AG434" i="1"/>
  <c r="AG433" i="1"/>
  <c r="AG432" i="1"/>
  <c r="AG431" i="1"/>
  <c r="AG430" i="1"/>
  <c r="AG429" i="1"/>
  <c r="AG428" i="1"/>
  <c r="AG427" i="1"/>
  <c r="AG426" i="1"/>
  <c r="AG425" i="1"/>
  <c r="AG424" i="1"/>
  <c r="AG423" i="1"/>
  <c r="AG422" i="1"/>
  <c r="AG421" i="1"/>
  <c r="AG420" i="1"/>
  <c r="AG419" i="1"/>
  <c r="AG418" i="1"/>
  <c r="AG417" i="1"/>
  <c r="AG416" i="1"/>
  <c r="AG415" i="1"/>
  <c r="AG414" i="1"/>
  <c r="AG412" i="1"/>
  <c r="AG411" i="1"/>
  <c r="AG410" i="1"/>
  <c r="AG409" i="1"/>
  <c r="AG408" i="1"/>
  <c r="AG407" i="1"/>
  <c r="AG406" i="1"/>
  <c r="AG405" i="1"/>
  <c r="AG404" i="1"/>
  <c r="AG403" i="1"/>
  <c r="AG402" i="1"/>
  <c r="AG401" i="1"/>
  <c r="AG400" i="1"/>
  <c r="AG399" i="1"/>
  <c r="AG398" i="1"/>
  <c r="AG397" i="1"/>
  <c r="AG396" i="1"/>
  <c r="AG395" i="1"/>
  <c r="AG394" i="1"/>
  <c r="AG393" i="1"/>
  <c r="AG389" i="1"/>
  <c r="AG388" i="1"/>
  <c r="AG387" i="1"/>
  <c r="AG386" i="1"/>
  <c r="AG385" i="1"/>
  <c r="AG384" i="1"/>
  <c r="AG383" i="1"/>
  <c r="AG381" i="1"/>
  <c r="AG380" i="1"/>
  <c r="AG379" i="1"/>
  <c r="AG378" i="1"/>
  <c r="AG377" i="1"/>
  <c r="AG376" i="1"/>
  <c r="AG375" i="1"/>
  <c r="AG374" i="1"/>
  <c r="AG373" i="1"/>
  <c r="AG372" i="1"/>
  <c r="AG371" i="1"/>
  <c r="AG370" i="1"/>
  <c r="AG368" i="1"/>
  <c r="AG367" i="1"/>
  <c r="AG366" i="1"/>
  <c r="AG365" i="1"/>
  <c r="AG364" i="1"/>
  <c r="AG363" i="1"/>
  <c r="AG362" i="1"/>
  <c r="AG361" i="1"/>
  <c r="AG360" i="1"/>
  <c r="AG359" i="1"/>
  <c r="AG358" i="1"/>
  <c r="AG357" i="1"/>
  <c r="AG356" i="1"/>
  <c r="AG355" i="1"/>
  <c r="AG354" i="1"/>
  <c r="AG353" i="1"/>
  <c r="AG352" i="1"/>
  <c r="AG351" i="1"/>
  <c r="AG350" i="1"/>
  <c r="AG349" i="1"/>
  <c r="AG348" i="1"/>
  <c r="AG347" i="1"/>
  <c r="AG346" i="1"/>
  <c r="AG345" i="1"/>
  <c r="AG343" i="1"/>
  <c r="AG342" i="1"/>
  <c r="AG341" i="1"/>
  <c r="AG340" i="1"/>
  <c r="AG338" i="1"/>
  <c r="AG337" i="1"/>
  <c r="AG336" i="1"/>
  <c r="AG335" i="1"/>
  <c r="AG334" i="1"/>
  <c r="AG333" i="1"/>
  <c r="AG332" i="1"/>
  <c r="AG331" i="1"/>
  <c r="AG330" i="1"/>
  <c r="AG329" i="1"/>
  <c r="AG328" i="1"/>
  <c r="AG327" i="1"/>
  <c r="AG326" i="1"/>
  <c r="AG325" i="1"/>
  <c r="AG323" i="1"/>
  <c r="AG322" i="1"/>
  <c r="AG321" i="1"/>
  <c r="AG320" i="1"/>
  <c r="AG316" i="1"/>
  <c r="AG315" i="1"/>
  <c r="AG314" i="1"/>
  <c r="AG312" i="1"/>
  <c r="AG311" i="1"/>
  <c r="AG310" i="1"/>
  <c r="AG309" i="1"/>
  <c r="AG307" i="1"/>
  <c r="AG305" i="1"/>
  <c r="AG303" i="1"/>
  <c r="AG297" i="1"/>
  <c r="AG296" i="1"/>
  <c r="AG295" i="1"/>
  <c r="AG294" i="1"/>
  <c r="AG291" i="1"/>
  <c r="AG290" i="1"/>
  <c r="AG289" i="1"/>
  <c r="AG288" i="1"/>
  <c r="AG287" i="1"/>
  <c r="AG285" i="1"/>
  <c r="AG284" i="1"/>
  <c r="AG283" i="1"/>
  <c r="AG282" i="1"/>
  <c r="AG281" i="1"/>
  <c r="AG280" i="1"/>
  <c r="AG279" i="1"/>
  <c r="AG276" i="1"/>
  <c r="AG275" i="1"/>
  <c r="AG274" i="1"/>
  <c r="AG273" i="1"/>
  <c r="AG272" i="1"/>
  <c r="AG271" i="1"/>
  <c r="AG269" i="1"/>
  <c r="AG267" i="1"/>
  <c r="AG266" i="1"/>
  <c r="AG265" i="1"/>
  <c r="AG264" i="1"/>
  <c r="AG263" i="1"/>
  <c r="AG262" i="1"/>
  <c r="AG261" i="1"/>
  <c r="AG260" i="1"/>
  <c r="AG259" i="1"/>
  <c r="AG258" i="1"/>
  <c r="AG256" i="1"/>
  <c r="AG255" i="1"/>
  <c r="AG253" i="1"/>
  <c r="AG252" i="1"/>
  <c r="AG251" i="1"/>
  <c r="AG250" i="1"/>
  <c r="AG248" i="1"/>
  <c r="AG247" i="1"/>
  <c r="AG246" i="1"/>
  <c r="AG245" i="1"/>
  <c r="AG244" i="1"/>
  <c r="AG243" i="1"/>
  <c r="AG242" i="1"/>
  <c r="AG241" i="1"/>
  <c r="AG240" i="1"/>
  <c r="AG239" i="1"/>
  <c r="AG238" i="1"/>
  <c r="AG237" i="1"/>
  <c r="AG236" i="1"/>
  <c r="AG235" i="1"/>
  <c r="AG233" i="1"/>
  <c r="AG232" i="1"/>
  <c r="AG231" i="1"/>
  <c r="AG230" i="1"/>
  <c r="AG229" i="1"/>
  <c r="AG228" i="1"/>
  <c r="AG227" i="1"/>
  <c r="AG226" i="1"/>
  <c r="AG225" i="1"/>
  <c r="AG224" i="1"/>
  <c r="AG223" i="1"/>
  <c r="AG222" i="1"/>
  <c r="AG221" i="1"/>
  <c r="AG220" i="1"/>
  <c r="AG219" i="1"/>
  <c r="AG218" i="1"/>
  <c r="AG217" i="1"/>
  <c r="AG216" i="1"/>
  <c r="AG215" i="1"/>
  <c r="AG214" i="1"/>
  <c r="AG213" i="1"/>
  <c r="AG212" i="1"/>
  <c r="AG211" i="1"/>
  <c r="AG209" i="1"/>
  <c r="AG208" i="1"/>
  <c r="AG207" i="1"/>
  <c r="AG206" i="1"/>
  <c r="AG205" i="1"/>
  <c r="AG204" i="1"/>
  <c r="AG203" i="1"/>
  <c r="AG202" i="1"/>
  <c r="AG201" i="1"/>
  <c r="AG200" i="1"/>
  <c r="AG199" i="1"/>
  <c r="AG198" i="1"/>
  <c r="AG197" i="1"/>
  <c r="AG195" i="1"/>
  <c r="AG193" i="1"/>
  <c r="AG192" i="1"/>
  <c r="AG191" i="1"/>
  <c r="AG190" i="1"/>
  <c r="AG189" i="1"/>
  <c r="AG188" i="1"/>
  <c r="AG187" i="1"/>
  <c r="AG186" i="1"/>
  <c r="AG185" i="1"/>
  <c r="AG184" i="1"/>
  <c r="AG183" i="1"/>
  <c r="AG182" i="1"/>
  <c r="AG181" i="1"/>
  <c r="AG180" i="1"/>
  <c r="AG179" i="1"/>
  <c r="AG178" i="1"/>
  <c r="AG177" i="1"/>
  <c r="AG176" i="1"/>
  <c r="AG175" i="1"/>
  <c r="AG174" i="1"/>
  <c r="AG173" i="1"/>
  <c r="AG172" i="1"/>
  <c r="AG171" i="1"/>
  <c r="AG170" i="1"/>
  <c r="AG169" i="1"/>
  <c r="AG168" i="1"/>
  <c r="AG166" i="1"/>
  <c r="AG165" i="1"/>
  <c r="AG164" i="1"/>
  <c r="AG163" i="1"/>
  <c r="AG162" i="1"/>
  <c r="AG161" i="1"/>
  <c r="AG160" i="1"/>
  <c r="AG159" i="1"/>
  <c r="AG158" i="1"/>
  <c r="AG157" i="1"/>
  <c r="AG156" i="1"/>
  <c r="AG153" i="1"/>
  <c r="AG152" i="1"/>
  <c r="AG151" i="1"/>
  <c r="AG150" i="1"/>
  <c r="AG149" i="1"/>
  <c r="AG148" i="1"/>
  <c r="AG147" i="1"/>
  <c r="AG146" i="1"/>
  <c r="AG145" i="1"/>
  <c r="AG144" i="1"/>
  <c r="AG143" i="1"/>
  <c r="AG142" i="1"/>
  <c r="AG141" i="1"/>
  <c r="AG140" i="1"/>
  <c r="AG139" i="1"/>
  <c r="AG138" i="1"/>
  <c r="AG137" i="1"/>
  <c r="AG136" i="1"/>
  <c r="AG135" i="1"/>
  <c r="AG133" i="1"/>
  <c r="AG130" i="1"/>
  <c r="AG129" i="1"/>
  <c r="AG128" i="1"/>
  <c r="AG124" i="1"/>
  <c r="AG122" i="1"/>
  <c r="AG121" i="1"/>
  <c r="AG119" i="1"/>
  <c r="AG118" i="1"/>
  <c r="AG117" i="1"/>
  <c r="AG116" i="1"/>
  <c r="AG115" i="1"/>
  <c r="AG114" i="1"/>
  <c r="AG113" i="1"/>
  <c r="AG112" i="1"/>
  <c r="AG111" i="1"/>
  <c r="AG110" i="1"/>
  <c r="AG109" i="1"/>
  <c r="AG108" i="1"/>
  <c r="AG107" i="1"/>
  <c r="AG106" i="1"/>
  <c r="AG105" i="1"/>
  <c r="AG104" i="1"/>
  <c r="AG103" i="1"/>
  <c r="AG102" i="1"/>
  <c r="AG100" i="1"/>
  <c r="AG97" i="1"/>
  <c r="AG96" i="1"/>
  <c r="AG95" i="1"/>
  <c r="AG94" i="1"/>
  <c r="AG93" i="1"/>
  <c r="AG91" i="1"/>
  <c r="AG90" i="1"/>
  <c r="AG89" i="1"/>
  <c r="AG87" i="1"/>
  <c r="AG86" i="1"/>
  <c r="AG85" i="1"/>
  <c r="AG84" i="1"/>
  <c r="AG83" i="1"/>
  <c r="AG82" i="1"/>
  <c r="AG81" i="1"/>
  <c r="AG79" i="1"/>
  <c r="AG78" i="1"/>
  <c r="AG77" i="1"/>
  <c r="AG76" i="1"/>
  <c r="AG75" i="1"/>
  <c r="AG74" i="1"/>
  <c r="AG73" i="1"/>
  <c r="AG72" i="1"/>
  <c r="AG71" i="1"/>
  <c r="AG70" i="1"/>
  <c r="AG69" i="1"/>
  <c r="AG67" i="1"/>
  <c r="AG65" i="1"/>
  <c r="AG64" i="1"/>
  <c r="AG63" i="1"/>
  <c r="AG62" i="1"/>
  <c r="AG61" i="1"/>
  <c r="AG60" i="1"/>
  <c r="AG59" i="1"/>
  <c r="AG58" i="1"/>
  <c r="AG57" i="1"/>
  <c r="AG56" i="1"/>
  <c r="AG55" i="1"/>
  <c r="AG54" i="1"/>
  <c r="AG52" i="1"/>
  <c r="AG51" i="1"/>
  <c r="AG50" i="1"/>
  <c r="AG49" i="1"/>
  <c r="AG48" i="1"/>
  <c r="AG47" i="1"/>
  <c r="AG46" i="1"/>
  <c r="AG45" i="1"/>
  <c r="AG44" i="1"/>
  <c r="AG43" i="1"/>
  <c r="AG42" i="1"/>
  <c r="AG41" i="1"/>
  <c r="AG39" i="1"/>
  <c r="AG38" i="1"/>
  <c r="AG36" i="1"/>
  <c r="AG33" i="1"/>
  <c r="AG31" i="1"/>
  <c r="AG30" i="1"/>
  <c r="AG29" i="1"/>
  <c r="AG28" i="1"/>
  <c r="AG27" i="1"/>
  <c r="AG26" i="1"/>
  <c r="AG25" i="1"/>
  <c r="AG22" i="1"/>
  <c r="AG20" i="1"/>
  <c r="AG19" i="1"/>
  <c r="AG18" i="1"/>
  <c r="AG17" i="1"/>
  <c r="AG16" i="1"/>
  <c r="AG15" i="1"/>
  <c r="AG14" i="1"/>
  <c r="AG13" i="1"/>
  <c r="AG12" i="1"/>
  <c r="AL695" i="1" l="1"/>
  <c r="AM695" i="1" s="1"/>
  <c r="X11" i="1" l="1"/>
  <c r="G11" i="1"/>
  <c r="F11" i="1"/>
  <c r="AJ865" i="1" l="1"/>
  <c r="AJ864" i="1"/>
  <c r="AJ863" i="1"/>
  <c r="AJ862" i="1"/>
  <c r="AJ861" i="1"/>
  <c r="AJ860" i="1"/>
  <c r="AJ859" i="1"/>
  <c r="AJ858" i="1"/>
  <c r="AJ857" i="1"/>
  <c r="AJ856" i="1"/>
  <c r="AJ855" i="1"/>
  <c r="AJ854" i="1"/>
  <c r="AJ853" i="1"/>
  <c r="AJ852" i="1"/>
  <c r="AJ851" i="1"/>
  <c r="AJ850" i="1"/>
  <c r="AJ849" i="1"/>
  <c r="AJ848" i="1"/>
  <c r="AJ847" i="1"/>
  <c r="AJ846" i="1"/>
  <c r="AJ845" i="1"/>
  <c r="AJ844" i="1"/>
  <c r="AJ843" i="1"/>
  <c r="AJ842" i="1"/>
  <c r="AJ841" i="1"/>
  <c r="AJ840" i="1"/>
  <c r="AJ839" i="1"/>
  <c r="AJ838" i="1"/>
  <c r="AJ837" i="1"/>
  <c r="AJ836" i="1"/>
  <c r="AJ835" i="1"/>
  <c r="AJ834" i="1"/>
  <c r="AJ833" i="1"/>
  <c r="AJ832" i="1"/>
  <c r="AJ831" i="1"/>
  <c r="AJ830" i="1"/>
  <c r="AJ829" i="1"/>
  <c r="AJ828" i="1"/>
  <c r="AJ827" i="1"/>
  <c r="AJ826" i="1"/>
  <c r="AJ825" i="1"/>
  <c r="AJ824" i="1"/>
  <c r="AJ823" i="1"/>
  <c r="AJ822" i="1"/>
  <c r="AJ821" i="1"/>
  <c r="AJ820" i="1"/>
  <c r="AJ819" i="1"/>
  <c r="AJ818" i="1"/>
  <c r="AJ817" i="1"/>
  <c r="AJ816" i="1"/>
  <c r="AJ815" i="1"/>
  <c r="AJ814" i="1"/>
  <c r="AJ813" i="1"/>
  <c r="AJ812" i="1"/>
  <c r="AJ811" i="1"/>
  <c r="AJ810" i="1"/>
  <c r="AJ809" i="1"/>
  <c r="AJ808" i="1"/>
  <c r="AJ807" i="1"/>
  <c r="AJ806" i="1"/>
  <c r="AJ805" i="1"/>
  <c r="AJ804" i="1"/>
  <c r="AJ803" i="1"/>
  <c r="AJ802" i="1"/>
  <c r="AJ801" i="1"/>
  <c r="AJ800" i="1"/>
  <c r="AJ799" i="1"/>
  <c r="AJ798" i="1"/>
  <c r="AJ797" i="1"/>
  <c r="AJ795" i="1"/>
  <c r="AJ794" i="1"/>
  <c r="AJ793" i="1"/>
  <c r="AJ792" i="1"/>
  <c r="AJ791" i="1"/>
  <c r="AJ790" i="1"/>
  <c r="AJ789" i="1"/>
  <c r="AJ788" i="1"/>
  <c r="AJ787" i="1"/>
  <c r="AJ786" i="1"/>
  <c r="AJ785" i="1"/>
  <c r="AJ784" i="1"/>
  <c r="AJ783" i="1"/>
  <c r="AJ782" i="1"/>
  <c r="AJ781" i="1"/>
  <c r="AJ780" i="1"/>
  <c r="AJ779" i="1"/>
  <c r="AJ778" i="1"/>
  <c r="AJ777" i="1"/>
  <c r="AJ776" i="1"/>
  <c r="AJ775" i="1"/>
  <c r="AJ774" i="1"/>
  <c r="AJ773" i="1"/>
  <c r="AJ772" i="1"/>
  <c r="AJ771" i="1"/>
  <c r="AJ770" i="1"/>
  <c r="AJ769" i="1"/>
  <c r="AJ768" i="1"/>
  <c r="AJ767" i="1"/>
  <c r="AJ766" i="1"/>
  <c r="AJ765" i="1"/>
  <c r="AJ764" i="1"/>
  <c r="AJ763" i="1"/>
  <c r="AJ762" i="1"/>
  <c r="AJ761" i="1"/>
  <c r="AJ760" i="1"/>
  <c r="AJ759" i="1"/>
  <c r="AJ758" i="1"/>
  <c r="AJ757" i="1"/>
  <c r="AJ756" i="1"/>
  <c r="AJ755" i="1"/>
  <c r="AJ754" i="1"/>
  <c r="AJ753" i="1"/>
  <c r="AJ752" i="1"/>
  <c r="AJ751" i="1"/>
  <c r="AJ750" i="1"/>
  <c r="AJ749" i="1"/>
  <c r="AJ748" i="1"/>
  <c r="AJ747" i="1"/>
  <c r="AJ746" i="1"/>
  <c r="AJ745" i="1"/>
  <c r="AJ744" i="1"/>
  <c r="AJ743" i="1"/>
  <c r="AJ742" i="1"/>
  <c r="AJ741" i="1"/>
  <c r="AJ740" i="1"/>
  <c r="AJ739" i="1"/>
  <c r="AJ738" i="1"/>
  <c r="AJ737" i="1"/>
  <c r="AJ736" i="1"/>
  <c r="AJ735" i="1"/>
  <c r="AJ734" i="1"/>
  <c r="AJ733" i="1"/>
  <c r="AJ732" i="1"/>
  <c r="AJ731" i="1"/>
  <c r="AJ730" i="1"/>
  <c r="AJ729" i="1"/>
  <c r="AJ728" i="1"/>
  <c r="AJ727" i="1"/>
  <c r="AJ726" i="1"/>
  <c r="AJ725" i="1"/>
  <c r="AJ724" i="1"/>
  <c r="AJ723" i="1"/>
  <c r="AJ722" i="1"/>
  <c r="AJ721" i="1"/>
  <c r="AJ720" i="1"/>
  <c r="AJ719" i="1"/>
  <c r="AJ718" i="1"/>
  <c r="AJ717" i="1"/>
  <c r="AJ716" i="1"/>
  <c r="AJ715" i="1"/>
  <c r="AJ714" i="1"/>
  <c r="AJ713" i="1"/>
  <c r="AJ712" i="1"/>
  <c r="AJ711" i="1"/>
  <c r="AJ710" i="1"/>
  <c r="AJ709" i="1"/>
  <c r="AJ708" i="1"/>
  <c r="AJ707" i="1"/>
  <c r="AJ706" i="1"/>
  <c r="AJ705" i="1"/>
  <c r="AJ704" i="1"/>
  <c r="AJ703" i="1"/>
  <c r="AJ702" i="1"/>
  <c r="AJ701" i="1"/>
  <c r="AJ700" i="1"/>
  <c r="AJ699" i="1"/>
  <c r="AJ697" i="1"/>
  <c r="AJ696" i="1"/>
  <c r="AJ694" i="1"/>
  <c r="AJ693" i="1"/>
  <c r="AJ692" i="1"/>
  <c r="AJ691" i="1"/>
  <c r="AJ690" i="1"/>
  <c r="AJ689" i="1"/>
  <c r="AJ688" i="1"/>
  <c r="AJ687" i="1"/>
  <c r="AJ686" i="1"/>
  <c r="AJ685" i="1"/>
  <c r="AJ684" i="1"/>
  <c r="AJ683" i="1"/>
  <c r="AJ682" i="1"/>
  <c r="AJ681" i="1"/>
  <c r="AJ680" i="1"/>
  <c r="AJ679" i="1"/>
  <c r="AJ678" i="1"/>
  <c r="AJ677" i="1"/>
  <c r="AJ676" i="1"/>
  <c r="AJ675" i="1"/>
  <c r="AJ674" i="1"/>
  <c r="AJ673" i="1"/>
  <c r="AJ672" i="1"/>
  <c r="AJ671" i="1"/>
  <c r="AJ670" i="1"/>
  <c r="AJ669" i="1"/>
  <c r="AJ668" i="1"/>
  <c r="AJ667" i="1"/>
  <c r="AJ666" i="1"/>
  <c r="AJ665" i="1"/>
  <c r="AJ664" i="1"/>
  <c r="AJ663" i="1"/>
  <c r="AJ662" i="1"/>
  <c r="AJ661" i="1"/>
  <c r="AJ660" i="1"/>
  <c r="AJ659" i="1"/>
  <c r="AJ658" i="1"/>
  <c r="AJ657" i="1"/>
  <c r="AJ656" i="1"/>
  <c r="AJ655" i="1"/>
  <c r="AJ654" i="1"/>
  <c r="AJ653" i="1"/>
  <c r="AJ652" i="1"/>
  <c r="AJ651" i="1"/>
  <c r="AJ650" i="1"/>
  <c r="AJ649" i="1"/>
  <c r="AJ648" i="1"/>
  <c r="AJ647" i="1"/>
  <c r="AJ646" i="1"/>
  <c r="AJ645" i="1"/>
  <c r="AJ644" i="1"/>
  <c r="AJ643" i="1"/>
  <c r="AJ642" i="1"/>
  <c r="AJ641" i="1"/>
  <c r="AJ640" i="1"/>
  <c r="AJ639" i="1"/>
  <c r="AJ638" i="1"/>
  <c r="AJ637" i="1"/>
  <c r="AJ636" i="1"/>
  <c r="AJ635" i="1"/>
  <c r="AJ634" i="1"/>
  <c r="AJ633" i="1"/>
  <c r="AJ632" i="1"/>
  <c r="AJ631" i="1"/>
  <c r="AJ630" i="1"/>
  <c r="AJ629" i="1"/>
  <c r="AJ628" i="1"/>
  <c r="AJ627" i="1"/>
  <c r="AJ626" i="1"/>
  <c r="AJ625" i="1"/>
  <c r="AJ624" i="1"/>
  <c r="AJ623" i="1"/>
  <c r="AJ622" i="1"/>
  <c r="AJ621" i="1"/>
  <c r="AJ620" i="1"/>
  <c r="AJ619" i="1"/>
  <c r="AJ618" i="1"/>
  <c r="AJ617" i="1"/>
  <c r="AJ616" i="1"/>
  <c r="AJ615" i="1"/>
  <c r="AJ614" i="1"/>
  <c r="AJ613" i="1"/>
  <c r="AJ612" i="1"/>
  <c r="AJ611" i="1"/>
  <c r="AJ610" i="1"/>
  <c r="AJ609" i="1"/>
  <c r="AJ608" i="1"/>
  <c r="AJ607" i="1"/>
  <c r="AJ603" i="1"/>
  <c r="AJ602" i="1"/>
  <c r="AJ601" i="1"/>
  <c r="AJ600" i="1"/>
  <c r="AJ599" i="1"/>
  <c r="AJ598" i="1"/>
  <c r="AJ597" i="1"/>
  <c r="AJ596" i="1"/>
  <c r="AJ595" i="1"/>
  <c r="AJ594" i="1"/>
  <c r="AJ593" i="1"/>
  <c r="AJ592" i="1"/>
  <c r="AJ591" i="1"/>
  <c r="AJ590" i="1"/>
  <c r="AJ589" i="1"/>
  <c r="AJ588" i="1"/>
  <c r="AJ587" i="1"/>
  <c r="AJ586" i="1"/>
  <c r="AJ585" i="1"/>
  <c r="AJ584" i="1"/>
  <c r="AJ583" i="1"/>
  <c r="AJ582" i="1"/>
  <c r="AJ581" i="1"/>
  <c r="AJ580" i="1"/>
  <c r="AJ579" i="1"/>
  <c r="AJ578" i="1"/>
  <c r="AJ577" i="1"/>
  <c r="AJ576" i="1"/>
  <c r="AJ575" i="1"/>
  <c r="AJ574" i="1"/>
  <c r="AJ573" i="1"/>
  <c r="AJ572" i="1"/>
  <c r="AJ571" i="1"/>
  <c r="AJ570" i="1"/>
  <c r="AJ569" i="1"/>
  <c r="AJ568" i="1"/>
  <c r="AJ567" i="1"/>
  <c r="AJ566" i="1"/>
  <c r="AJ565" i="1"/>
  <c r="AJ564" i="1"/>
  <c r="AJ563" i="1"/>
  <c r="AJ562" i="1"/>
  <c r="AJ561" i="1"/>
  <c r="AJ560" i="1"/>
  <c r="AJ559" i="1"/>
  <c r="AJ558" i="1"/>
  <c r="AJ557" i="1"/>
  <c r="AJ556" i="1"/>
  <c r="AJ555" i="1"/>
  <c r="AJ554" i="1"/>
  <c r="AJ553" i="1"/>
  <c r="AJ552" i="1"/>
  <c r="AJ551" i="1"/>
  <c r="AJ550" i="1"/>
  <c r="AJ549" i="1"/>
  <c r="AJ548" i="1"/>
  <c r="AJ547" i="1"/>
  <c r="AJ546" i="1"/>
  <c r="AJ545" i="1"/>
  <c r="AJ544" i="1"/>
  <c r="AJ543" i="1"/>
  <c r="AJ542" i="1"/>
  <c r="AJ541" i="1"/>
  <c r="AJ540" i="1"/>
  <c r="AJ539" i="1"/>
  <c r="AJ538" i="1"/>
  <c r="AJ537" i="1"/>
  <c r="AJ536" i="1"/>
  <c r="AJ535" i="1"/>
  <c r="AJ534" i="1"/>
  <c r="AJ533" i="1"/>
  <c r="AJ532" i="1"/>
  <c r="AJ531" i="1"/>
  <c r="AJ530" i="1"/>
  <c r="AJ529" i="1"/>
  <c r="AJ528" i="1"/>
  <c r="AJ527" i="1"/>
  <c r="AJ526" i="1"/>
  <c r="AJ525" i="1"/>
  <c r="AJ524" i="1"/>
  <c r="AJ523" i="1"/>
  <c r="AJ522" i="1"/>
  <c r="AJ521" i="1"/>
  <c r="AJ520" i="1"/>
  <c r="AJ519" i="1"/>
  <c r="AJ518" i="1"/>
  <c r="AJ517" i="1"/>
  <c r="AJ516" i="1"/>
  <c r="AJ515" i="1"/>
  <c r="AJ514" i="1"/>
  <c r="AJ513" i="1"/>
  <c r="AJ512" i="1"/>
  <c r="AJ511" i="1"/>
  <c r="AJ510" i="1"/>
  <c r="AJ509" i="1"/>
  <c r="AJ508" i="1"/>
  <c r="AJ507" i="1"/>
  <c r="AJ506" i="1"/>
  <c r="AJ505" i="1"/>
  <c r="AJ504" i="1"/>
  <c r="AJ503" i="1"/>
  <c r="AJ502" i="1"/>
  <c r="AJ501" i="1"/>
  <c r="AJ500" i="1"/>
  <c r="AJ499" i="1"/>
  <c r="AJ498" i="1"/>
  <c r="AJ497" i="1"/>
  <c r="AJ496" i="1"/>
  <c r="AJ495" i="1"/>
  <c r="AJ494" i="1"/>
  <c r="AJ493" i="1"/>
  <c r="AJ492" i="1"/>
  <c r="AJ491" i="1"/>
  <c r="AJ490" i="1"/>
  <c r="AJ489" i="1"/>
  <c r="AJ488" i="1"/>
  <c r="AJ487" i="1"/>
  <c r="AJ486" i="1"/>
  <c r="AJ485" i="1"/>
  <c r="AJ484" i="1"/>
  <c r="AJ483" i="1"/>
  <c r="AJ482" i="1"/>
  <c r="AJ481" i="1"/>
  <c r="AJ480" i="1"/>
  <c r="AJ479" i="1"/>
  <c r="AJ478" i="1"/>
  <c r="AJ477" i="1"/>
  <c r="AJ476" i="1"/>
  <c r="AJ475" i="1"/>
  <c r="AJ474" i="1"/>
  <c r="AJ473" i="1"/>
  <c r="AJ472" i="1"/>
  <c r="AJ471" i="1"/>
  <c r="AJ470" i="1"/>
  <c r="AJ469" i="1"/>
  <c r="AJ468" i="1"/>
  <c r="AJ467" i="1"/>
  <c r="AJ466" i="1"/>
  <c r="AJ465" i="1"/>
  <c r="AJ464" i="1"/>
  <c r="AJ463" i="1"/>
  <c r="AJ462" i="1"/>
  <c r="AJ461" i="1"/>
  <c r="AJ460" i="1"/>
  <c r="AJ459" i="1"/>
  <c r="AJ458" i="1"/>
  <c r="AJ457" i="1"/>
  <c r="AJ456" i="1"/>
  <c r="AJ455" i="1"/>
  <c r="AJ454" i="1"/>
  <c r="AJ453" i="1"/>
  <c r="AJ452" i="1"/>
  <c r="AJ451" i="1"/>
  <c r="AJ450" i="1"/>
  <c r="AJ449" i="1"/>
  <c r="AJ448" i="1"/>
  <c r="AJ447" i="1"/>
  <c r="AJ446" i="1"/>
  <c r="AJ445" i="1"/>
  <c r="AJ444" i="1"/>
  <c r="AJ443" i="1"/>
  <c r="AJ442" i="1"/>
  <c r="AJ441" i="1"/>
  <c r="AJ440" i="1"/>
  <c r="AJ439" i="1"/>
  <c r="AJ438" i="1"/>
  <c r="AJ435" i="1"/>
  <c r="AJ434" i="1"/>
  <c r="AJ433" i="1"/>
  <c r="AJ432" i="1"/>
  <c r="AJ431" i="1"/>
  <c r="AJ430" i="1"/>
  <c r="AJ429" i="1"/>
  <c r="AJ428" i="1"/>
  <c r="AJ427" i="1"/>
  <c r="AJ426" i="1"/>
  <c r="AJ425" i="1"/>
  <c r="AJ424" i="1"/>
  <c r="AJ423" i="1"/>
  <c r="AJ422" i="1"/>
  <c r="AJ421" i="1"/>
  <c r="AJ420" i="1"/>
  <c r="AJ419" i="1"/>
  <c r="AJ418" i="1"/>
  <c r="AJ417" i="1"/>
  <c r="AJ416" i="1"/>
  <c r="AJ415" i="1"/>
  <c r="AJ414" i="1"/>
  <c r="AJ413" i="1"/>
  <c r="AJ412" i="1"/>
  <c r="AJ411" i="1"/>
  <c r="AJ410" i="1"/>
  <c r="AJ409" i="1"/>
  <c r="AJ408" i="1"/>
  <c r="AJ407" i="1"/>
  <c r="AJ406" i="1"/>
  <c r="AJ405" i="1"/>
  <c r="AJ404" i="1"/>
  <c r="AJ403" i="1"/>
  <c r="AJ402" i="1"/>
  <c r="AJ401" i="1"/>
  <c r="AJ400" i="1"/>
  <c r="AJ399" i="1"/>
  <c r="AJ398" i="1"/>
  <c r="AJ397" i="1"/>
  <c r="AJ396" i="1"/>
  <c r="AJ395" i="1"/>
  <c r="AJ394" i="1"/>
  <c r="AJ393" i="1"/>
  <c r="AJ392" i="1"/>
  <c r="AJ391" i="1"/>
  <c r="AJ390" i="1"/>
  <c r="AJ389" i="1"/>
  <c r="AJ388" i="1"/>
  <c r="AJ387" i="1"/>
  <c r="AJ386" i="1"/>
  <c r="AJ385" i="1"/>
  <c r="AJ384" i="1"/>
  <c r="AJ383" i="1"/>
  <c r="AJ382" i="1"/>
  <c r="AJ381" i="1"/>
  <c r="AJ380" i="1"/>
  <c r="AJ379" i="1"/>
  <c r="AJ378" i="1"/>
  <c r="AJ377" i="1"/>
  <c r="AJ376" i="1"/>
  <c r="AJ375" i="1"/>
  <c r="AJ374" i="1"/>
  <c r="AJ373" i="1"/>
  <c r="AJ372" i="1"/>
  <c r="AJ371" i="1"/>
  <c r="AJ370" i="1"/>
  <c r="AJ369" i="1"/>
  <c r="AJ368" i="1"/>
  <c r="AJ367" i="1"/>
  <c r="AJ366" i="1"/>
  <c r="AJ365" i="1"/>
  <c r="AJ364" i="1"/>
  <c r="AJ363" i="1"/>
  <c r="AJ362" i="1"/>
  <c r="AJ361" i="1"/>
  <c r="AJ360" i="1"/>
  <c r="AJ359" i="1"/>
  <c r="AJ358" i="1"/>
  <c r="AJ357" i="1"/>
  <c r="AJ356" i="1"/>
  <c r="AJ355" i="1"/>
  <c r="AJ354" i="1"/>
  <c r="AJ353" i="1"/>
  <c r="AJ352" i="1"/>
  <c r="AJ351" i="1"/>
  <c r="AJ350" i="1"/>
  <c r="AJ349" i="1"/>
  <c r="AJ348" i="1"/>
  <c r="AJ347" i="1"/>
  <c r="AJ346" i="1"/>
  <c r="AJ345" i="1"/>
  <c r="AJ344" i="1"/>
  <c r="AJ343" i="1"/>
  <c r="AJ342" i="1"/>
  <c r="AJ341" i="1"/>
  <c r="AJ340" i="1"/>
  <c r="AJ339" i="1"/>
  <c r="AJ338" i="1"/>
  <c r="AJ337" i="1"/>
  <c r="AJ336" i="1"/>
  <c r="AJ335" i="1"/>
  <c r="AJ334" i="1"/>
  <c r="AJ333" i="1"/>
  <c r="AJ332" i="1"/>
  <c r="AJ331" i="1"/>
  <c r="AJ330" i="1"/>
  <c r="AJ329" i="1"/>
  <c r="AJ328" i="1"/>
  <c r="AJ327" i="1"/>
  <c r="AJ326" i="1"/>
  <c r="AJ325" i="1"/>
  <c r="AJ324" i="1"/>
  <c r="AJ323" i="1"/>
  <c r="AJ322" i="1"/>
  <c r="AJ321" i="1"/>
  <c r="AJ320" i="1"/>
  <c r="AJ319" i="1"/>
  <c r="AJ318" i="1"/>
  <c r="AJ317" i="1"/>
  <c r="AJ316" i="1"/>
  <c r="AJ315" i="1"/>
  <c r="AJ314" i="1"/>
  <c r="AJ313" i="1"/>
  <c r="AJ312" i="1"/>
  <c r="AJ311" i="1"/>
  <c r="AJ310" i="1"/>
  <c r="AJ309" i="1"/>
  <c r="AJ308" i="1"/>
  <c r="AJ307" i="1"/>
  <c r="AJ306" i="1"/>
  <c r="AJ305" i="1"/>
  <c r="AJ304" i="1"/>
  <c r="AJ303" i="1"/>
  <c r="AJ302" i="1"/>
  <c r="AJ301" i="1"/>
  <c r="AJ300" i="1"/>
  <c r="AJ299" i="1"/>
  <c r="AJ298" i="1"/>
  <c r="AJ297" i="1"/>
  <c r="AJ296" i="1"/>
  <c r="AJ295" i="1"/>
  <c r="AJ294" i="1"/>
  <c r="AJ293" i="1"/>
  <c r="AJ292" i="1"/>
  <c r="AJ291" i="1"/>
  <c r="AJ290" i="1"/>
  <c r="AJ289" i="1"/>
  <c r="AJ288" i="1"/>
  <c r="AJ287" i="1"/>
  <c r="AJ286" i="1"/>
  <c r="AJ285" i="1"/>
  <c r="AJ284" i="1"/>
  <c r="AJ283" i="1"/>
  <c r="AJ282" i="1"/>
  <c r="AJ281" i="1"/>
  <c r="AJ280" i="1"/>
  <c r="AJ279" i="1"/>
  <c r="AJ278" i="1"/>
  <c r="AJ277" i="1"/>
  <c r="AJ276" i="1"/>
  <c r="AJ275" i="1"/>
  <c r="AJ274" i="1"/>
  <c r="AJ273" i="1"/>
  <c r="AJ272" i="1"/>
  <c r="AJ271" i="1"/>
  <c r="AJ270" i="1"/>
  <c r="AJ269" i="1"/>
  <c r="AJ268" i="1"/>
  <c r="AJ267" i="1"/>
  <c r="AJ266" i="1"/>
  <c r="AJ265" i="1"/>
  <c r="AJ264" i="1"/>
  <c r="AJ263" i="1"/>
  <c r="AJ262" i="1"/>
  <c r="AJ261" i="1"/>
  <c r="AJ260" i="1"/>
  <c r="AJ259" i="1"/>
  <c r="AJ258" i="1"/>
  <c r="AJ257" i="1"/>
  <c r="AJ256" i="1"/>
  <c r="AJ255" i="1"/>
  <c r="AJ254" i="1"/>
  <c r="AJ253" i="1"/>
  <c r="AJ252" i="1"/>
  <c r="AJ251" i="1"/>
  <c r="AJ250" i="1"/>
  <c r="AJ249" i="1"/>
  <c r="AJ248" i="1"/>
  <c r="AJ247" i="1"/>
  <c r="AJ246" i="1"/>
  <c r="AJ245" i="1"/>
  <c r="AJ244" i="1"/>
  <c r="AJ243" i="1"/>
  <c r="AJ242" i="1"/>
  <c r="AJ241" i="1"/>
  <c r="AJ240" i="1"/>
  <c r="AJ239" i="1"/>
  <c r="AJ238" i="1"/>
  <c r="AJ237" i="1"/>
  <c r="AJ236" i="1"/>
  <c r="AJ235" i="1"/>
  <c r="AJ234" i="1"/>
  <c r="AJ233" i="1"/>
  <c r="AJ232" i="1"/>
  <c r="AJ231" i="1"/>
  <c r="AJ230" i="1"/>
  <c r="AJ229" i="1"/>
  <c r="AJ228" i="1"/>
  <c r="AJ227" i="1"/>
  <c r="AJ226" i="1"/>
  <c r="AJ225" i="1"/>
  <c r="AJ224" i="1"/>
  <c r="AJ223" i="1"/>
  <c r="AJ222" i="1"/>
  <c r="AJ221" i="1"/>
  <c r="AJ220" i="1"/>
  <c r="AJ219" i="1"/>
  <c r="AJ218" i="1"/>
  <c r="AJ217" i="1"/>
  <c r="AJ216" i="1"/>
  <c r="AJ215" i="1"/>
  <c r="AJ214" i="1"/>
  <c r="AJ213" i="1"/>
  <c r="AJ212" i="1"/>
  <c r="AJ211" i="1"/>
  <c r="AJ210" i="1"/>
  <c r="AJ209" i="1"/>
  <c r="AJ208" i="1"/>
  <c r="AJ207" i="1"/>
  <c r="AJ206" i="1"/>
  <c r="AJ205" i="1"/>
  <c r="AJ204" i="1"/>
  <c r="AJ203" i="1"/>
  <c r="AJ202" i="1"/>
  <c r="AJ201" i="1"/>
  <c r="AJ200" i="1"/>
  <c r="AJ199" i="1"/>
  <c r="AJ198" i="1"/>
  <c r="AJ197" i="1"/>
  <c r="AJ196" i="1"/>
  <c r="AJ195" i="1"/>
  <c r="AJ194" i="1"/>
  <c r="AJ193" i="1"/>
  <c r="AJ192" i="1"/>
  <c r="AJ191" i="1"/>
  <c r="AJ190" i="1"/>
  <c r="AJ189" i="1"/>
  <c r="AJ188" i="1"/>
  <c r="AJ187" i="1"/>
  <c r="AJ186" i="1"/>
  <c r="AJ185" i="1"/>
  <c r="AJ184" i="1"/>
  <c r="AJ183" i="1"/>
  <c r="AJ182" i="1"/>
  <c r="AJ181" i="1"/>
  <c r="AJ180" i="1"/>
  <c r="AJ179" i="1"/>
  <c r="AJ178" i="1"/>
  <c r="AJ177" i="1"/>
  <c r="AJ176" i="1"/>
  <c r="AJ175" i="1"/>
  <c r="AJ174" i="1"/>
  <c r="AJ173" i="1"/>
  <c r="AJ172" i="1"/>
  <c r="AJ171" i="1"/>
  <c r="AJ170" i="1"/>
  <c r="AJ169" i="1"/>
  <c r="AJ168" i="1"/>
  <c r="AJ167" i="1"/>
  <c r="AJ166" i="1"/>
  <c r="AJ165" i="1"/>
  <c r="AJ164" i="1"/>
  <c r="AJ163" i="1"/>
  <c r="AJ162" i="1"/>
  <c r="AJ161" i="1"/>
  <c r="AJ160" i="1"/>
  <c r="AJ159" i="1"/>
  <c r="AJ158" i="1"/>
  <c r="AJ157" i="1"/>
  <c r="AJ156" i="1"/>
  <c r="AJ155" i="1"/>
  <c r="AJ154" i="1"/>
  <c r="AJ153" i="1"/>
  <c r="AJ152" i="1"/>
  <c r="AJ151" i="1"/>
  <c r="AJ150" i="1"/>
  <c r="AJ149" i="1"/>
  <c r="AJ148" i="1"/>
  <c r="AJ147" i="1"/>
  <c r="AJ146" i="1"/>
  <c r="AJ145" i="1"/>
  <c r="AJ144" i="1"/>
  <c r="AJ143" i="1"/>
  <c r="AJ142" i="1"/>
  <c r="AJ141" i="1"/>
  <c r="AJ140" i="1"/>
  <c r="AJ139" i="1"/>
  <c r="AJ138" i="1"/>
  <c r="AJ137" i="1"/>
  <c r="AJ136" i="1"/>
  <c r="AJ135" i="1"/>
  <c r="AJ134" i="1"/>
  <c r="AJ133" i="1"/>
  <c r="AJ132" i="1"/>
  <c r="AJ131" i="1"/>
  <c r="AJ130" i="1"/>
  <c r="AJ129" i="1"/>
  <c r="AJ128" i="1"/>
  <c r="AJ127" i="1"/>
  <c r="AJ125" i="1"/>
  <c r="AJ124" i="1"/>
  <c r="AJ123" i="1"/>
  <c r="AJ122" i="1"/>
  <c r="AJ121" i="1"/>
  <c r="AJ120" i="1"/>
  <c r="AJ119" i="1"/>
  <c r="AJ118" i="1"/>
  <c r="AJ117" i="1"/>
  <c r="AJ116" i="1"/>
  <c r="AJ115" i="1"/>
  <c r="AJ114" i="1"/>
  <c r="AJ113" i="1"/>
  <c r="AJ112" i="1"/>
  <c r="AJ111" i="1"/>
  <c r="AJ110" i="1"/>
  <c r="AJ109" i="1"/>
  <c r="AJ108" i="1"/>
  <c r="AJ107" i="1"/>
  <c r="AJ106" i="1"/>
  <c r="AJ105" i="1"/>
  <c r="AJ104" i="1"/>
  <c r="AJ103" i="1"/>
  <c r="AJ102" i="1"/>
  <c r="AJ101" i="1"/>
  <c r="AJ100" i="1"/>
  <c r="AJ98" i="1"/>
  <c r="AJ97" i="1"/>
  <c r="AJ96" i="1"/>
  <c r="AJ95" i="1"/>
  <c r="AJ94" i="1"/>
  <c r="AJ93" i="1"/>
  <c r="AJ92" i="1"/>
  <c r="AJ91" i="1"/>
  <c r="AJ90" i="1"/>
  <c r="AJ89" i="1"/>
  <c r="AJ88" i="1"/>
  <c r="AJ87" i="1"/>
  <c r="AJ86" i="1"/>
  <c r="AJ85" i="1"/>
  <c r="AJ84" i="1"/>
  <c r="AJ83" i="1"/>
  <c r="AJ82" i="1"/>
  <c r="AJ81" i="1"/>
  <c r="AJ80" i="1"/>
  <c r="AJ79" i="1"/>
  <c r="AJ78" i="1"/>
  <c r="AJ77" i="1"/>
  <c r="AJ76" i="1"/>
  <c r="AJ75" i="1"/>
  <c r="AJ74" i="1"/>
  <c r="AJ73" i="1"/>
  <c r="AJ72" i="1"/>
  <c r="AJ71" i="1"/>
  <c r="AJ70" i="1"/>
  <c r="AJ69" i="1"/>
  <c r="AJ68" i="1"/>
  <c r="AJ67" i="1"/>
  <c r="AJ66" i="1"/>
  <c r="AJ65" i="1"/>
  <c r="AJ64" i="1"/>
  <c r="AJ63" i="1"/>
  <c r="AJ62" i="1"/>
  <c r="AJ61" i="1"/>
  <c r="AJ60" i="1"/>
  <c r="AJ59" i="1"/>
  <c r="AJ58" i="1"/>
  <c r="AJ57" i="1"/>
  <c r="AJ56" i="1"/>
  <c r="AJ55" i="1"/>
  <c r="AJ54" i="1"/>
  <c r="AJ53" i="1"/>
  <c r="AJ52" i="1"/>
  <c r="AJ51" i="1"/>
  <c r="AJ50" i="1"/>
  <c r="AJ49" i="1"/>
  <c r="AJ48" i="1"/>
  <c r="AJ47" i="1"/>
  <c r="AJ46" i="1"/>
  <c r="AJ45" i="1"/>
  <c r="AJ44" i="1"/>
  <c r="AJ43" i="1"/>
  <c r="AJ42" i="1"/>
  <c r="AJ41" i="1"/>
  <c r="AJ40" i="1"/>
  <c r="AJ39" i="1"/>
  <c r="AJ38" i="1"/>
  <c r="AJ37" i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85" i="1"/>
  <c r="AD186" i="1"/>
  <c r="AD187" i="1"/>
  <c r="AD188" i="1"/>
  <c r="AD189" i="1"/>
  <c r="AD190" i="1"/>
  <c r="AD191" i="1"/>
  <c r="AD192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4" i="1"/>
  <c r="AD215" i="1"/>
  <c r="AD216" i="1"/>
  <c r="AD217" i="1"/>
  <c r="AD218" i="1"/>
  <c r="AD219" i="1"/>
  <c r="AD220" i="1"/>
  <c r="AD221" i="1"/>
  <c r="AD222" i="1"/>
  <c r="AD223" i="1"/>
  <c r="AD224" i="1"/>
  <c r="AD225" i="1"/>
  <c r="AD226" i="1"/>
  <c r="AD227" i="1"/>
  <c r="AD228" i="1"/>
  <c r="AD229" i="1"/>
  <c r="AD230" i="1"/>
  <c r="AD231" i="1"/>
  <c r="AD232" i="1"/>
  <c r="AD233" i="1"/>
  <c r="AD234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AD248" i="1"/>
  <c r="AD249" i="1"/>
  <c r="AD250" i="1"/>
  <c r="AD251" i="1"/>
  <c r="AD252" i="1"/>
  <c r="AD253" i="1"/>
  <c r="AD254" i="1"/>
  <c r="AD255" i="1"/>
  <c r="AD256" i="1"/>
  <c r="AD257" i="1"/>
  <c r="AD258" i="1"/>
  <c r="AD259" i="1"/>
  <c r="AD260" i="1"/>
  <c r="AD261" i="1"/>
  <c r="AD262" i="1"/>
  <c r="AD263" i="1"/>
  <c r="AD264" i="1"/>
  <c r="AD265" i="1"/>
  <c r="AD266" i="1"/>
  <c r="AD267" i="1"/>
  <c r="AD268" i="1"/>
  <c r="AD269" i="1"/>
  <c r="AD270" i="1"/>
  <c r="AD271" i="1"/>
  <c r="AD272" i="1"/>
  <c r="AD273" i="1"/>
  <c r="AD274" i="1"/>
  <c r="AD275" i="1"/>
  <c r="AD276" i="1"/>
  <c r="AD277" i="1"/>
  <c r="AD278" i="1"/>
  <c r="AD279" i="1"/>
  <c r="AD280" i="1"/>
  <c r="AD281" i="1"/>
  <c r="AD282" i="1"/>
  <c r="AD283" i="1"/>
  <c r="AD284" i="1"/>
  <c r="AD285" i="1"/>
  <c r="AD286" i="1"/>
  <c r="AD287" i="1"/>
  <c r="AD288" i="1"/>
  <c r="AD289" i="1"/>
  <c r="AD290" i="1"/>
  <c r="AD291" i="1"/>
  <c r="AD292" i="1"/>
  <c r="AD293" i="1"/>
  <c r="AD294" i="1"/>
  <c r="AD295" i="1"/>
  <c r="AD296" i="1"/>
  <c r="AD297" i="1"/>
  <c r="AD298" i="1"/>
  <c r="AD299" i="1"/>
  <c r="AD300" i="1"/>
  <c r="AD301" i="1"/>
  <c r="AD302" i="1"/>
  <c r="AD303" i="1"/>
  <c r="AD304" i="1"/>
  <c r="AD305" i="1"/>
  <c r="AD306" i="1"/>
  <c r="AD307" i="1"/>
  <c r="AD308" i="1"/>
  <c r="AD309" i="1"/>
  <c r="AD310" i="1"/>
  <c r="AD311" i="1"/>
  <c r="AD312" i="1"/>
  <c r="AD313" i="1"/>
  <c r="AD314" i="1"/>
  <c r="AD315" i="1"/>
  <c r="AD316" i="1"/>
  <c r="AD317" i="1"/>
  <c r="AD318" i="1"/>
  <c r="AD319" i="1"/>
  <c r="AD320" i="1"/>
  <c r="AD321" i="1"/>
  <c r="AD322" i="1"/>
  <c r="AD323" i="1"/>
  <c r="AD324" i="1"/>
  <c r="AD325" i="1"/>
  <c r="AD326" i="1"/>
  <c r="AD327" i="1"/>
  <c r="AD328" i="1"/>
  <c r="AD329" i="1"/>
  <c r="AD330" i="1"/>
  <c r="AD331" i="1"/>
  <c r="AD332" i="1"/>
  <c r="AD333" i="1"/>
  <c r="AD334" i="1"/>
  <c r="AD335" i="1"/>
  <c r="AD336" i="1"/>
  <c r="AD337" i="1"/>
  <c r="AD338" i="1"/>
  <c r="AD339" i="1"/>
  <c r="AD340" i="1"/>
  <c r="AD341" i="1"/>
  <c r="AD342" i="1"/>
  <c r="AD343" i="1"/>
  <c r="AD344" i="1"/>
  <c r="AD345" i="1"/>
  <c r="AD346" i="1"/>
  <c r="AD347" i="1"/>
  <c r="AD348" i="1"/>
  <c r="AD349" i="1"/>
  <c r="AD350" i="1"/>
  <c r="AD351" i="1"/>
  <c r="AD352" i="1"/>
  <c r="AD353" i="1"/>
  <c r="AD354" i="1"/>
  <c r="AD355" i="1"/>
  <c r="AD356" i="1"/>
  <c r="AD357" i="1"/>
  <c r="AD358" i="1"/>
  <c r="AD359" i="1"/>
  <c r="AD360" i="1"/>
  <c r="AD361" i="1"/>
  <c r="AD362" i="1"/>
  <c r="AD363" i="1"/>
  <c r="AD364" i="1"/>
  <c r="AD365" i="1"/>
  <c r="AD366" i="1"/>
  <c r="AD367" i="1"/>
  <c r="AD368" i="1"/>
  <c r="AD369" i="1"/>
  <c r="AD370" i="1"/>
  <c r="AD371" i="1"/>
  <c r="AD372" i="1"/>
  <c r="AD373" i="1"/>
  <c r="AD374" i="1"/>
  <c r="AD375" i="1"/>
  <c r="AD376" i="1"/>
  <c r="AD377" i="1"/>
  <c r="AD378" i="1"/>
  <c r="AD379" i="1"/>
  <c r="AD380" i="1"/>
  <c r="AD381" i="1"/>
  <c r="AD382" i="1"/>
  <c r="AD383" i="1"/>
  <c r="AD384" i="1"/>
  <c r="AD385" i="1"/>
  <c r="AD386" i="1"/>
  <c r="AD387" i="1"/>
  <c r="AD388" i="1"/>
  <c r="AD389" i="1"/>
  <c r="AD390" i="1"/>
  <c r="AD391" i="1"/>
  <c r="AD392" i="1"/>
  <c r="AD393" i="1"/>
  <c r="AD394" i="1"/>
  <c r="AD395" i="1"/>
  <c r="AD396" i="1"/>
  <c r="AD397" i="1"/>
  <c r="AD398" i="1"/>
  <c r="AD399" i="1"/>
  <c r="AD400" i="1"/>
  <c r="AD401" i="1"/>
  <c r="AD402" i="1"/>
  <c r="AD403" i="1"/>
  <c r="AD404" i="1"/>
  <c r="AD405" i="1"/>
  <c r="AD406" i="1"/>
  <c r="AD407" i="1"/>
  <c r="AD408" i="1"/>
  <c r="AD409" i="1"/>
  <c r="AD410" i="1"/>
  <c r="AD411" i="1"/>
  <c r="AD412" i="1"/>
  <c r="AD413" i="1"/>
  <c r="AD414" i="1"/>
  <c r="AD415" i="1"/>
  <c r="AD416" i="1"/>
  <c r="AD417" i="1"/>
  <c r="AD418" i="1"/>
  <c r="AD419" i="1"/>
  <c r="AD420" i="1"/>
  <c r="AD421" i="1"/>
  <c r="AD422" i="1"/>
  <c r="AD423" i="1"/>
  <c r="AD424" i="1"/>
  <c r="AD425" i="1"/>
  <c r="AD426" i="1"/>
  <c r="AD427" i="1"/>
  <c r="AD428" i="1"/>
  <c r="AD429" i="1"/>
  <c r="AD430" i="1"/>
  <c r="AD431" i="1"/>
  <c r="AD432" i="1"/>
  <c r="AD433" i="1"/>
  <c r="AD434" i="1"/>
  <c r="AD435" i="1"/>
  <c r="AD436" i="1"/>
  <c r="AD437" i="1"/>
  <c r="AD438" i="1"/>
  <c r="AD439" i="1"/>
  <c r="AD440" i="1"/>
  <c r="AD441" i="1"/>
  <c r="AD442" i="1"/>
  <c r="AD443" i="1"/>
  <c r="AD444" i="1"/>
  <c r="AD445" i="1"/>
  <c r="AD446" i="1"/>
  <c r="AD447" i="1"/>
  <c r="AD448" i="1"/>
  <c r="AD449" i="1"/>
  <c r="AD450" i="1"/>
  <c r="AD451" i="1"/>
  <c r="AD452" i="1"/>
  <c r="AD453" i="1"/>
  <c r="AD454" i="1"/>
  <c r="AD455" i="1"/>
  <c r="AD456" i="1"/>
  <c r="AD457" i="1"/>
  <c r="AD458" i="1"/>
  <c r="AD459" i="1"/>
  <c r="AD460" i="1"/>
  <c r="AD461" i="1"/>
  <c r="AD462" i="1"/>
  <c r="AD463" i="1"/>
  <c r="AD464" i="1"/>
  <c r="AD465" i="1"/>
  <c r="AD466" i="1"/>
  <c r="AD467" i="1"/>
  <c r="AD468" i="1"/>
  <c r="AD469" i="1"/>
  <c r="AD470" i="1"/>
  <c r="AD471" i="1"/>
  <c r="AD472" i="1"/>
  <c r="AD473" i="1"/>
  <c r="AD474" i="1"/>
  <c r="AD475" i="1"/>
  <c r="AD476" i="1"/>
  <c r="AD477" i="1"/>
  <c r="AD478" i="1"/>
  <c r="AD479" i="1"/>
  <c r="AD480" i="1"/>
  <c r="AD481" i="1"/>
  <c r="AD482" i="1"/>
  <c r="AD483" i="1"/>
  <c r="AD484" i="1"/>
  <c r="AD485" i="1"/>
  <c r="AD486" i="1"/>
  <c r="AD487" i="1"/>
  <c r="AD488" i="1"/>
  <c r="AD489" i="1"/>
  <c r="AD490" i="1"/>
  <c r="AD491" i="1"/>
  <c r="AD492" i="1"/>
  <c r="AD493" i="1"/>
  <c r="AD494" i="1"/>
  <c r="AD495" i="1"/>
  <c r="AD496" i="1"/>
  <c r="AD497" i="1"/>
  <c r="AD498" i="1"/>
  <c r="AD499" i="1"/>
  <c r="AD500" i="1"/>
  <c r="AD501" i="1"/>
  <c r="AD502" i="1"/>
  <c r="AD503" i="1"/>
  <c r="AD504" i="1"/>
  <c r="AD505" i="1"/>
  <c r="AD506" i="1"/>
  <c r="AD507" i="1"/>
  <c r="AD508" i="1"/>
  <c r="AD509" i="1"/>
  <c r="AD510" i="1"/>
  <c r="AD511" i="1"/>
  <c r="AD512" i="1"/>
  <c r="AD513" i="1"/>
  <c r="AD514" i="1"/>
  <c r="AD515" i="1"/>
  <c r="AD516" i="1"/>
  <c r="AD517" i="1"/>
  <c r="AD518" i="1"/>
  <c r="AD519" i="1"/>
  <c r="AD520" i="1"/>
  <c r="AD521" i="1"/>
  <c r="AD522" i="1"/>
  <c r="AD523" i="1"/>
  <c r="AD524" i="1"/>
  <c r="AD525" i="1"/>
  <c r="AD526" i="1"/>
  <c r="AD527" i="1"/>
  <c r="AD528" i="1"/>
  <c r="AD529" i="1"/>
  <c r="AD530" i="1"/>
  <c r="AD531" i="1"/>
  <c r="AD532" i="1"/>
  <c r="AD533" i="1"/>
  <c r="AD534" i="1"/>
  <c r="AD535" i="1"/>
  <c r="AD536" i="1"/>
  <c r="AD537" i="1"/>
  <c r="AD538" i="1"/>
  <c r="AD539" i="1"/>
  <c r="AD540" i="1"/>
  <c r="AD541" i="1"/>
  <c r="AD542" i="1"/>
  <c r="AD543" i="1"/>
  <c r="AD544" i="1"/>
  <c r="AD545" i="1"/>
  <c r="AD546" i="1"/>
  <c r="AD547" i="1"/>
  <c r="AD548" i="1"/>
  <c r="AD549" i="1"/>
  <c r="AD550" i="1"/>
  <c r="AD551" i="1"/>
  <c r="AD552" i="1"/>
  <c r="AD553" i="1"/>
  <c r="AD554" i="1"/>
  <c r="AD555" i="1"/>
  <c r="AD556" i="1"/>
  <c r="AD557" i="1"/>
  <c r="AD558" i="1"/>
  <c r="AD559" i="1"/>
  <c r="AD560" i="1"/>
  <c r="AD561" i="1"/>
  <c r="AD562" i="1"/>
  <c r="AD563" i="1"/>
  <c r="AD564" i="1"/>
  <c r="AD565" i="1"/>
  <c r="AD566" i="1"/>
  <c r="AD567" i="1"/>
  <c r="AD568" i="1"/>
  <c r="AD569" i="1"/>
  <c r="AD570" i="1"/>
  <c r="AD571" i="1"/>
  <c r="AD572" i="1"/>
  <c r="AD573" i="1"/>
  <c r="AD574" i="1"/>
  <c r="AD575" i="1"/>
  <c r="AD576" i="1"/>
  <c r="AD577" i="1"/>
  <c r="AD578" i="1"/>
  <c r="AD579" i="1"/>
  <c r="AD580" i="1"/>
  <c r="AD581" i="1"/>
  <c r="AD582" i="1"/>
  <c r="AD583" i="1"/>
  <c r="AD584" i="1"/>
  <c r="AD585" i="1"/>
  <c r="AD586" i="1"/>
  <c r="AD587" i="1"/>
  <c r="AD588" i="1"/>
  <c r="AD589" i="1"/>
  <c r="AD590" i="1"/>
  <c r="AD591" i="1"/>
  <c r="AD592" i="1"/>
  <c r="AD593" i="1"/>
  <c r="AD594" i="1"/>
  <c r="AD595" i="1"/>
  <c r="AD596" i="1"/>
  <c r="AD597" i="1"/>
  <c r="AD598" i="1"/>
  <c r="AD599" i="1"/>
  <c r="AD600" i="1"/>
  <c r="AD601" i="1"/>
  <c r="AD602" i="1"/>
  <c r="AD603" i="1"/>
  <c r="AD604" i="1"/>
  <c r="AD605" i="1"/>
  <c r="AD606" i="1"/>
  <c r="AD607" i="1"/>
  <c r="AD608" i="1"/>
  <c r="AD609" i="1"/>
  <c r="AD610" i="1"/>
  <c r="AD611" i="1"/>
  <c r="AD612" i="1"/>
  <c r="AD613" i="1"/>
  <c r="AD614" i="1"/>
  <c r="AD615" i="1"/>
  <c r="AD616" i="1"/>
  <c r="AD617" i="1"/>
  <c r="AD618" i="1"/>
  <c r="AD619" i="1"/>
  <c r="AD620" i="1"/>
  <c r="AD621" i="1"/>
  <c r="AD622" i="1"/>
  <c r="AD623" i="1"/>
  <c r="AD624" i="1"/>
  <c r="AD625" i="1"/>
  <c r="AD626" i="1"/>
  <c r="AD627" i="1"/>
  <c r="AD628" i="1"/>
  <c r="AD629" i="1"/>
  <c r="AD630" i="1"/>
  <c r="AD631" i="1"/>
  <c r="AD632" i="1"/>
  <c r="AD633" i="1"/>
  <c r="AD634" i="1"/>
  <c r="AD635" i="1"/>
  <c r="AD636" i="1"/>
  <c r="AD637" i="1"/>
  <c r="AD638" i="1"/>
  <c r="AD639" i="1"/>
  <c r="AD640" i="1"/>
  <c r="AD641" i="1"/>
  <c r="AD642" i="1"/>
  <c r="AD643" i="1"/>
  <c r="AD644" i="1"/>
  <c r="AD645" i="1"/>
  <c r="AD646" i="1"/>
  <c r="AD647" i="1"/>
  <c r="AD648" i="1"/>
  <c r="AD649" i="1"/>
  <c r="AD650" i="1"/>
  <c r="AD651" i="1"/>
  <c r="AD652" i="1"/>
  <c r="AD653" i="1"/>
  <c r="AD654" i="1"/>
  <c r="AD655" i="1"/>
  <c r="AD656" i="1"/>
  <c r="AD657" i="1"/>
  <c r="AD658" i="1"/>
  <c r="AD659" i="1"/>
  <c r="AD660" i="1"/>
  <c r="AD661" i="1"/>
  <c r="AD662" i="1"/>
  <c r="AD663" i="1"/>
  <c r="AD664" i="1"/>
  <c r="AD665" i="1"/>
  <c r="AD666" i="1"/>
  <c r="AD667" i="1"/>
  <c r="AD668" i="1"/>
  <c r="AD669" i="1"/>
  <c r="AD670" i="1"/>
  <c r="AD671" i="1"/>
  <c r="AD672" i="1"/>
  <c r="AD673" i="1"/>
  <c r="AD674" i="1"/>
  <c r="AD675" i="1"/>
  <c r="AD676" i="1"/>
  <c r="AD677" i="1"/>
  <c r="AD678" i="1"/>
  <c r="AD679" i="1"/>
  <c r="AD680" i="1"/>
  <c r="AD681" i="1"/>
  <c r="AD682" i="1"/>
  <c r="AD683" i="1"/>
  <c r="AD684" i="1"/>
  <c r="AD685" i="1"/>
  <c r="AD686" i="1"/>
  <c r="AD687" i="1"/>
  <c r="AD688" i="1"/>
  <c r="AD689" i="1"/>
  <c r="AD690" i="1"/>
  <c r="AD691" i="1"/>
  <c r="AD692" i="1"/>
  <c r="AD693" i="1"/>
  <c r="AD694" i="1"/>
  <c r="AD696" i="1"/>
  <c r="AD697" i="1"/>
  <c r="AD698" i="1"/>
  <c r="AD699" i="1"/>
  <c r="AD700" i="1"/>
  <c r="AD701" i="1"/>
  <c r="AD702" i="1"/>
  <c r="AD703" i="1"/>
  <c r="AD704" i="1"/>
  <c r="AD705" i="1"/>
  <c r="AD706" i="1"/>
  <c r="AD707" i="1"/>
  <c r="AD708" i="1"/>
  <c r="AD709" i="1"/>
  <c r="AD710" i="1"/>
  <c r="AD711" i="1"/>
  <c r="AD712" i="1"/>
  <c r="AD713" i="1"/>
  <c r="AD714" i="1"/>
  <c r="AD715" i="1"/>
  <c r="AD716" i="1"/>
  <c r="AD717" i="1"/>
  <c r="AD718" i="1"/>
  <c r="AD719" i="1"/>
  <c r="AD720" i="1"/>
  <c r="AD721" i="1"/>
  <c r="AD722" i="1"/>
  <c r="AD723" i="1"/>
  <c r="AD724" i="1"/>
  <c r="AD725" i="1"/>
  <c r="AD726" i="1"/>
  <c r="AD727" i="1"/>
  <c r="AD728" i="1"/>
  <c r="AD729" i="1"/>
  <c r="AD730" i="1"/>
  <c r="AD731" i="1"/>
  <c r="AD732" i="1"/>
  <c r="AD733" i="1"/>
  <c r="AD734" i="1"/>
  <c r="AD735" i="1"/>
  <c r="AD736" i="1"/>
  <c r="AD737" i="1"/>
  <c r="AD738" i="1"/>
  <c r="AD739" i="1"/>
  <c r="AD740" i="1"/>
  <c r="AD741" i="1"/>
  <c r="AD742" i="1"/>
  <c r="AD743" i="1"/>
  <c r="AD744" i="1"/>
  <c r="AD745" i="1"/>
  <c r="AD746" i="1"/>
  <c r="AD747" i="1"/>
  <c r="AD748" i="1"/>
  <c r="AD749" i="1"/>
  <c r="AD750" i="1"/>
  <c r="AD751" i="1"/>
  <c r="AD752" i="1"/>
  <c r="AD753" i="1"/>
  <c r="AD754" i="1"/>
  <c r="AD755" i="1"/>
  <c r="AD756" i="1"/>
  <c r="AD757" i="1"/>
  <c r="AD758" i="1"/>
  <c r="AD759" i="1"/>
  <c r="AD760" i="1"/>
  <c r="AD761" i="1"/>
  <c r="AD762" i="1"/>
  <c r="AD763" i="1"/>
  <c r="AD764" i="1"/>
  <c r="AD765" i="1"/>
  <c r="AD766" i="1"/>
  <c r="AD767" i="1"/>
  <c r="AD768" i="1"/>
  <c r="AD769" i="1"/>
  <c r="AD770" i="1"/>
  <c r="AD771" i="1"/>
  <c r="AD772" i="1"/>
  <c r="AD773" i="1"/>
  <c r="AD774" i="1"/>
  <c r="AD775" i="1"/>
  <c r="AD776" i="1"/>
  <c r="AD777" i="1"/>
  <c r="AD778" i="1"/>
  <c r="AD779" i="1"/>
  <c r="AD780" i="1"/>
  <c r="AD781" i="1"/>
  <c r="AD782" i="1"/>
  <c r="AD783" i="1"/>
  <c r="AD784" i="1"/>
  <c r="AD785" i="1"/>
  <c r="AD786" i="1"/>
  <c r="AD787" i="1"/>
  <c r="AD788" i="1"/>
  <c r="AD789" i="1"/>
  <c r="AD790" i="1"/>
  <c r="AD791" i="1"/>
  <c r="AD792" i="1"/>
  <c r="AD793" i="1"/>
  <c r="AD794" i="1"/>
  <c r="AD795" i="1"/>
  <c r="AD796" i="1"/>
  <c r="AD797" i="1"/>
  <c r="AD798" i="1"/>
  <c r="AD799" i="1"/>
  <c r="AD800" i="1"/>
  <c r="AD801" i="1"/>
  <c r="AD802" i="1"/>
  <c r="AD803" i="1"/>
  <c r="AD804" i="1"/>
  <c r="AD805" i="1"/>
  <c r="AD806" i="1"/>
  <c r="AD807" i="1"/>
  <c r="AD808" i="1"/>
  <c r="AD809" i="1"/>
  <c r="AD810" i="1"/>
  <c r="AD811" i="1"/>
  <c r="AD812" i="1"/>
  <c r="AD813" i="1"/>
  <c r="AD814" i="1"/>
  <c r="AD815" i="1"/>
  <c r="AD816" i="1"/>
  <c r="AD817" i="1"/>
  <c r="AD818" i="1"/>
  <c r="AD819" i="1"/>
  <c r="AD820" i="1"/>
  <c r="AD821" i="1"/>
  <c r="AD822" i="1"/>
  <c r="AD823" i="1"/>
  <c r="AD824" i="1"/>
  <c r="AD825" i="1"/>
  <c r="AD826" i="1"/>
  <c r="AD827" i="1"/>
  <c r="AD828" i="1"/>
  <c r="AD829" i="1"/>
  <c r="AD830" i="1"/>
  <c r="AD831" i="1"/>
  <c r="AD832" i="1"/>
  <c r="AD833" i="1"/>
  <c r="AD834" i="1"/>
  <c r="AD835" i="1"/>
  <c r="AD836" i="1"/>
  <c r="AD837" i="1"/>
  <c r="AD838" i="1"/>
  <c r="AD839" i="1"/>
  <c r="AD840" i="1"/>
  <c r="AD841" i="1"/>
  <c r="AD842" i="1"/>
  <c r="AD843" i="1"/>
  <c r="AD844" i="1"/>
  <c r="AD845" i="1"/>
  <c r="AD846" i="1"/>
  <c r="AD847" i="1"/>
  <c r="AD848" i="1"/>
  <c r="AD849" i="1"/>
  <c r="AD850" i="1"/>
  <c r="AD851" i="1"/>
  <c r="AD852" i="1"/>
  <c r="AD853" i="1"/>
  <c r="AD854" i="1"/>
  <c r="AD855" i="1"/>
  <c r="AD856" i="1"/>
  <c r="AD857" i="1"/>
  <c r="AD858" i="1"/>
  <c r="AD859" i="1"/>
  <c r="AD860" i="1"/>
  <c r="AD861" i="1"/>
  <c r="AD862" i="1"/>
  <c r="AD863" i="1"/>
  <c r="AD864" i="1"/>
  <c r="AD865" i="1"/>
  <c r="AD12" i="1"/>
  <c r="N578" i="1"/>
  <c r="AO682" i="1" l="1"/>
  <c r="AH682" i="1"/>
  <c r="Z682" i="1"/>
  <c r="AA682" i="1" s="1"/>
  <c r="U682" i="1"/>
  <c r="V682" i="1" s="1"/>
  <c r="AI682" i="1"/>
  <c r="O682" i="1"/>
  <c r="N682" i="1"/>
  <c r="J682" i="1"/>
  <c r="AC682" i="1"/>
  <c r="AS682" i="1"/>
  <c r="AT682" i="1"/>
  <c r="AU682" i="1" l="1"/>
  <c r="AG682" i="1"/>
  <c r="AE682" i="1"/>
  <c r="AF682" i="1" s="1"/>
  <c r="AK682" i="1"/>
  <c r="D11" i="1"/>
  <c r="AL682" i="1" l="1"/>
  <c r="AM682" i="1" s="1"/>
  <c r="E11" i="1"/>
  <c r="M11" i="1" l="1"/>
  <c r="L11" i="1"/>
  <c r="K11" i="1"/>
  <c r="AI12" i="1" l="1"/>
  <c r="Z12" i="1"/>
  <c r="AA12" i="1" s="1"/>
  <c r="AE12" i="1" s="1"/>
  <c r="AF12" i="1" s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12" i="1"/>
  <c r="AT13" i="1" l="1"/>
  <c r="AT14" i="1"/>
  <c r="AT15" i="1"/>
  <c r="AT16" i="1"/>
  <c r="AT17" i="1"/>
  <c r="AT18" i="1"/>
  <c r="AT19" i="1"/>
  <c r="AT20" i="1"/>
  <c r="AT21" i="1"/>
  <c r="AT22" i="1"/>
  <c r="AT23" i="1"/>
  <c r="AT24" i="1"/>
  <c r="AT25" i="1"/>
  <c r="AT26" i="1"/>
  <c r="AT27" i="1"/>
  <c r="AT28" i="1"/>
  <c r="AT29" i="1"/>
  <c r="AT30" i="1"/>
  <c r="AT31" i="1"/>
  <c r="AT32" i="1"/>
  <c r="AT33" i="1"/>
  <c r="AT34" i="1"/>
  <c r="AT35" i="1"/>
  <c r="AT36" i="1"/>
  <c r="AT37" i="1"/>
  <c r="AT38" i="1"/>
  <c r="AT39" i="1"/>
  <c r="AT40" i="1"/>
  <c r="AT41" i="1"/>
  <c r="AT42" i="1"/>
  <c r="AT43" i="1"/>
  <c r="AT44" i="1"/>
  <c r="AT45" i="1"/>
  <c r="AT46" i="1"/>
  <c r="AT47" i="1"/>
  <c r="AT48" i="1"/>
  <c r="AT49" i="1"/>
  <c r="AT50" i="1"/>
  <c r="AT51" i="1"/>
  <c r="AT52" i="1"/>
  <c r="AT53" i="1"/>
  <c r="AT54" i="1"/>
  <c r="AT55" i="1"/>
  <c r="AT56" i="1"/>
  <c r="AT57" i="1"/>
  <c r="AT58" i="1"/>
  <c r="AT59" i="1"/>
  <c r="AT60" i="1"/>
  <c r="AT61" i="1"/>
  <c r="AT62" i="1"/>
  <c r="AT63" i="1"/>
  <c r="AT64" i="1"/>
  <c r="AT65" i="1"/>
  <c r="AT66" i="1"/>
  <c r="AT67" i="1"/>
  <c r="AT68" i="1"/>
  <c r="AT69" i="1"/>
  <c r="AT70" i="1"/>
  <c r="AT71" i="1"/>
  <c r="AT72" i="1"/>
  <c r="AT73" i="1"/>
  <c r="AT74" i="1"/>
  <c r="AT75" i="1"/>
  <c r="AT76" i="1"/>
  <c r="AT77" i="1"/>
  <c r="AT78" i="1"/>
  <c r="AT79" i="1"/>
  <c r="AT80" i="1"/>
  <c r="AT81" i="1"/>
  <c r="AT82" i="1"/>
  <c r="AT83" i="1"/>
  <c r="AT84" i="1"/>
  <c r="AT85" i="1"/>
  <c r="AT86" i="1"/>
  <c r="AT87" i="1"/>
  <c r="AT88" i="1"/>
  <c r="AT89" i="1"/>
  <c r="AT90" i="1"/>
  <c r="AT91" i="1"/>
  <c r="AT92" i="1"/>
  <c r="AT93" i="1"/>
  <c r="AT94" i="1"/>
  <c r="AT95" i="1"/>
  <c r="AT96" i="1"/>
  <c r="AT97" i="1"/>
  <c r="AT98" i="1"/>
  <c r="AT99" i="1"/>
  <c r="AT100" i="1"/>
  <c r="AT101" i="1"/>
  <c r="AT102" i="1"/>
  <c r="AT103" i="1"/>
  <c r="AT104" i="1"/>
  <c r="AT105" i="1"/>
  <c r="AT106" i="1"/>
  <c r="AT107" i="1"/>
  <c r="AT108" i="1"/>
  <c r="AT109" i="1"/>
  <c r="AT110" i="1"/>
  <c r="AT111" i="1"/>
  <c r="AT112" i="1"/>
  <c r="AT113" i="1"/>
  <c r="AT114" i="1"/>
  <c r="AT115" i="1"/>
  <c r="AT116" i="1"/>
  <c r="AT117" i="1"/>
  <c r="AT118" i="1"/>
  <c r="AT119" i="1"/>
  <c r="AT120" i="1"/>
  <c r="AT121" i="1"/>
  <c r="AT122" i="1"/>
  <c r="AT123" i="1"/>
  <c r="AT124" i="1"/>
  <c r="AT125" i="1"/>
  <c r="AT126" i="1"/>
  <c r="AT127" i="1"/>
  <c r="AT128" i="1"/>
  <c r="AT129" i="1"/>
  <c r="AT130" i="1"/>
  <c r="AT131" i="1"/>
  <c r="AT132" i="1"/>
  <c r="AT133" i="1"/>
  <c r="AT134" i="1"/>
  <c r="AT135" i="1"/>
  <c r="AT136" i="1"/>
  <c r="AT137" i="1"/>
  <c r="AT138" i="1"/>
  <c r="AT139" i="1"/>
  <c r="AT140" i="1"/>
  <c r="AT141" i="1"/>
  <c r="AT142" i="1"/>
  <c r="AT143" i="1"/>
  <c r="AT144" i="1"/>
  <c r="AT145" i="1"/>
  <c r="AT146" i="1"/>
  <c r="AT147" i="1"/>
  <c r="AT148" i="1"/>
  <c r="AT149" i="1"/>
  <c r="AT150" i="1"/>
  <c r="AT151" i="1"/>
  <c r="AT152" i="1"/>
  <c r="AT153" i="1"/>
  <c r="AT154" i="1"/>
  <c r="AT155" i="1"/>
  <c r="AT156" i="1"/>
  <c r="AT157" i="1"/>
  <c r="AT158" i="1"/>
  <c r="AT159" i="1"/>
  <c r="AT160" i="1"/>
  <c r="AT161" i="1"/>
  <c r="AT162" i="1"/>
  <c r="AT163" i="1"/>
  <c r="AT164" i="1"/>
  <c r="AT165" i="1"/>
  <c r="AT166" i="1"/>
  <c r="AT167" i="1"/>
  <c r="AT168" i="1"/>
  <c r="AT169" i="1"/>
  <c r="AT170" i="1"/>
  <c r="AT171" i="1"/>
  <c r="AT172" i="1"/>
  <c r="AT173" i="1"/>
  <c r="AT174" i="1"/>
  <c r="AT175" i="1"/>
  <c r="AT176" i="1"/>
  <c r="AT177" i="1"/>
  <c r="AT178" i="1"/>
  <c r="AT179" i="1"/>
  <c r="AT180" i="1"/>
  <c r="AT181" i="1"/>
  <c r="AT182" i="1"/>
  <c r="AT183" i="1"/>
  <c r="AT184" i="1"/>
  <c r="AT185" i="1"/>
  <c r="AT186" i="1"/>
  <c r="AT187" i="1"/>
  <c r="AT188" i="1"/>
  <c r="AT189" i="1"/>
  <c r="AT190" i="1"/>
  <c r="AT191" i="1"/>
  <c r="AT192" i="1"/>
  <c r="AT193" i="1"/>
  <c r="AT194" i="1"/>
  <c r="AT195" i="1"/>
  <c r="AT196" i="1"/>
  <c r="AT197" i="1"/>
  <c r="AT198" i="1"/>
  <c r="AT199" i="1"/>
  <c r="AT200" i="1"/>
  <c r="AT201" i="1"/>
  <c r="AT202" i="1"/>
  <c r="AT203" i="1"/>
  <c r="AT204" i="1"/>
  <c r="AT205" i="1"/>
  <c r="AT206" i="1"/>
  <c r="AT207" i="1"/>
  <c r="AT208" i="1"/>
  <c r="AT209" i="1"/>
  <c r="AT210" i="1"/>
  <c r="AT211" i="1"/>
  <c r="AT212" i="1"/>
  <c r="AT213" i="1"/>
  <c r="AT214" i="1"/>
  <c r="AT215" i="1"/>
  <c r="AT216" i="1"/>
  <c r="AT217" i="1"/>
  <c r="AT218" i="1"/>
  <c r="AT219" i="1"/>
  <c r="AT220" i="1"/>
  <c r="AT221" i="1"/>
  <c r="AT222" i="1"/>
  <c r="AT223" i="1"/>
  <c r="AT224" i="1"/>
  <c r="AT225" i="1"/>
  <c r="AT226" i="1"/>
  <c r="AT227" i="1"/>
  <c r="AT228" i="1"/>
  <c r="AT229" i="1"/>
  <c r="AT230" i="1"/>
  <c r="AT231" i="1"/>
  <c r="AT232" i="1"/>
  <c r="AT233" i="1"/>
  <c r="AT234" i="1"/>
  <c r="AT235" i="1"/>
  <c r="AT236" i="1"/>
  <c r="AT237" i="1"/>
  <c r="AT238" i="1"/>
  <c r="AT239" i="1"/>
  <c r="AT240" i="1"/>
  <c r="AT241" i="1"/>
  <c r="AT242" i="1"/>
  <c r="AT243" i="1"/>
  <c r="AT244" i="1"/>
  <c r="AT245" i="1"/>
  <c r="AT246" i="1"/>
  <c r="AT247" i="1"/>
  <c r="AT248" i="1"/>
  <c r="AT249" i="1"/>
  <c r="AT250" i="1"/>
  <c r="AT251" i="1"/>
  <c r="AT252" i="1"/>
  <c r="AT253" i="1"/>
  <c r="AT254" i="1"/>
  <c r="AT255" i="1"/>
  <c r="AT256" i="1"/>
  <c r="AT257" i="1"/>
  <c r="AT258" i="1"/>
  <c r="AT259" i="1"/>
  <c r="AT260" i="1"/>
  <c r="AT261" i="1"/>
  <c r="AT262" i="1"/>
  <c r="AT263" i="1"/>
  <c r="AT264" i="1"/>
  <c r="AT265" i="1"/>
  <c r="AT266" i="1"/>
  <c r="AT267" i="1"/>
  <c r="AT268" i="1"/>
  <c r="AT269" i="1"/>
  <c r="AT270" i="1"/>
  <c r="AT271" i="1"/>
  <c r="AT272" i="1"/>
  <c r="AT273" i="1"/>
  <c r="AT274" i="1"/>
  <c r="AT275" i="1"/>
  <c r="AT276" i="1"/>
  <c r="AT277" i="1"/>
  <c r="AT278" i="1"/>
  <c r="AT279" i="1"/>
  <c r="AT280" i="1"/>
  <c r="AT281" i="1"/>
  <c r="AT282" i="1"/>
  <c r="AT283" i="1"/>
  <c r="AT284" i="1"/>
  <c r="AT285" i="1"/>
  <c r="AT286" i="1"/>
  <c r="AT287" i="1"/>
  <c r="AT288" i="1"/>
  <c r="AT289" i="1"/>
  <c r="AT290" i="1"/>
  <c r="AT291" i="1"/>
  <c r="AT292" i="1"/>
  <c r="AT293" i="1"/>
  <c r="AT294" i="1"/>
  <c r="AT295" i="1"/>
  <c r="AT296" i="1"/>
  <c r="AT297" i="1"/>
  <c r="AT298" i="1"/>
  <c r="AT299" i="1"/>
  <c r="AT300" i="1"/>
  <c r="AT301" i="1"/>
  <c r="AT302" i="1"/>
  <c r="AT303" i="1"/>
  <c r="AT304" i="1"/>
  <c r="AT305" i="1"/>
  <c r="AT306" i="1"/>
  <c r="AT307" i="1"/>
  <c r="AT308" i="1"/>
  <c r="AT309" i="1"/>
  <c r="AT310" i="1"/>
  <c r="AT311" i="1"/>
  <c r="AT312" i="1"/>
  <c r="AT313" i="1"/>
  <c r="AT314" i="1"/>
  <c r="AT315" i="1"/>
  <c r="AT316" i="1"/>
  <c r="AT317" i="1"/>
  <c r="AT318" i="1"/>
  <c r="AT319" i="1"/>
  <c r="AT320" i="1"/>
  <c r="AT321" i="1"/>
  <c r="AT322" i="1"/>
  <c r="AT323" i="1"/>
  <c r="AT324" i="1"/>
  <c r="AT325" i="1"/>
  <c r="AT326" i="1"/>
  <c r="AT327" i="1"/>
  <c r="AT328" i="1"/>
  <c r="AT329" i="1"/>
  <c r="AT330" i="1"/>
  <c r="AT331" i="1"/>
  <c r="AT332" i="1"/>
  <c r="AT333" i="1"/>
  <c r="AT334" i="1"/>
  <c r="AT335" i="1"/>
  <c r="AT336" i="1"/>
  <c r="AT337" i="1"/>
  <c r="AT338" i="1"/>
  <c r="AT339" i="1"/>
  <c r="AT340" i="1"/>
  <c r="AT341" i="1"/>
  <c r="AT342" i="1"/>
  <c r="AT343" i="1"/>
  <c r="AT344" i="1"/>
  <c r="AT345" i="1"/>
  <c r="AT346" i="1"/>
  <c r="AT347" i="1"/>
  <c r="AT348" i="1"/>
  <c r="AT349" i="1"/>
  <c r="AT350" i="1"/>
  <c r="AT351" i="1"/>
  <c r="AT352" i="1"/>
  <c r="AT353" i="1"/>
  <c r="AT354" i="1"/>
  <c r="AT355" i="1"/>
  <c r="AT356" i="1"/>
  <c r="AT357" i="1"/>
  <c r="AT358" i="1"/>
  <c r="AT359" i="1"/>
  <c r="AT360" i="1"/>
  <c r="AT361" i="1"/>
  <c r="AT362" i="1"/>
  <c r="AT363" i="1"/>
  <c r="AT364" i="1"/>
  <c r="AT365" i="1"/>
  <c r="AT366" i="1"/>
  <c r="AT367" i="1"/>
  <c r="AT368" i="1"/>
  <c r="AT369" i="1"/>
  <c r="AT370" i="1"/>
  <c r="AT371" i="1"/>
  <c r="AT372" i="1"/>
  <c r="AT373" i="1"/>
  <c r="AT374" i="1"/>
  <c r="AT375" i="1"/>
  <c r="AT376" i="1"/>
  <c r="AT377" i="1"/>
  <c r="AT378" i="1"/>
  <c r="AT379" i="1"/>
  <c r="AT380" i="1"/>
  <c r="AT381" i="1"/>
  <c r="AT382" i="1"/>
  <c r="AT383" i="1"/>
  <c r="AT384" i="1"/>
  <c r="AT385" i="1"/>
  <c r="AT386" i="1"/>
  <c r="AT387" i="1"/>
  <c r="AT388" i="1"/>
  <c r="AT389" i="1"/>
  <c r="AT390" i="1"/>
  <c r="AT391" i="1"/>
  <c r="AT392" i="1"/>
  <c r="AT393" i="1"/>
  <c r="AT394" i="1"/>
  <c r="AT395" i="1"/>
  <c r="AT396" i="1"/>
  <c r="AT397" i="1"/>
  <c r="AT398" i="1"/>
  <c r="AT399" i="1"/>
  <c r="AT400" i="1"/>
  <c r="AT401" i="1"/>
  <c r="AT402" i="1"/>
  <c r="AT403" i="1"/>
  <c r="AT404" i="1"/>
  <c r="AT405" i="1"/>
  <c r="AT406" i="1"/>
  <c r="AT407" i="1"/>
  <c r="AT408" i="1"/>
  <c r="AT409" i="1"/>
  <c r="AT410" i="1"/>
  <c r="AT411" i="1"/>
  <c r="AT412" i="1"/>
  <c r="AT413" i="1"/>
  <c r="AT414" i="1"/>
  <c r="AT415" i="1"/>
  <c r="AT416" i="1"/>
  <c r="AT417" i="1"/>
  <c r="AT418" i="1"/>
  <c r="AT419" i="1"/>
  <c r="AT420" i="1"/>
  <c r="AT421" i="1"/>
  <c r="AT422" i="1"/>
  <c r="AT423" i="1"/>
  <c r="AT424" i="1"/>
  <c r="AT425" i="1"/>
  <c r="AT426" i="1"/>
  <c r="AT427" i="1"/>
  <c r="AT428" i="1"/>
  <c r="AT429" i="1"/>
  <c r="AT430" i="1"/>
  <c r="AT431" i="1"/>
  <c r="AT432" i="1"/>
  <c r="AT433" i="1"/>
  <c r="AT434" i="1"/>
  <c r="AT435" i="1"/>
  <c r="AT436" i="1"/>
  <c r="AT437" i="1"/>
  <c r="AT438" i="1"/>
  <c r="AT439" i="1"/>
  <c r="AT440" i="1"/>
  <c r="AT441" i="1"/>
  <c r="AT442" i="1"/>
  <c r="AT443" i="1"/>
  <c r="AT444" i="1"/>
  <c r="AT445" i="1"/>
  <c r="AT446" i="1"/>
  <c r="AT447" i="1"/>
  <c r="AT448" i="1"/>
  <c r="AT449" i="1"/>
  <c r="AT450" i="1"/>
  <c r="AT451" i="1"/>
  <c r="AT452" i="1"/>
  <c r="AT453" i="1"/>
  <c r="AT454" i="1"/>
  <c r="AT455" i="1"/>
  <c r="AT456" i="1"/>
  <c r="AT457" i="1"/>
  <c r="AT458" i="1"/>
  <c r="AT459" i="1"/>
  <c r="AT460" i="1"/>
  <c r="AT461" i="1"/>
  <c r="AT462" i="1"/>
  <c r="AT463" i="1"/>
  <c r="AT464" i="1"/>
  <c r="AT465" i="1"/>
  <c r="AT466" i="1"/>
  <c r="AT467" i="1"/>
  <c r="AT468" i="1"/>
  <c r="AT469" i="1"/>
  <c r="AT470" i="1"/>
  <c r="AT471" i="1"/>
  <c r="AT472" i="1"/>
  <c r="AT473" i="1"/>
  <c r="AT474" i="1"/>
  <c r="AT475" i="1"/>
  <c r="AT476" i="1"/>
  <c r="AT477" i="1"/>
  <c r="AT478" i="1"/>
  <c r="AT479" i="1"/>
  <c r="AT480" i="1"/>
  <c r="AT481" i="1"/>
  <c r="AT482" i="1"/>
  <c r="AT483" i="1"/>
  <c r="AT484" i="1"/>
  <c r="AT485" i="1"/>
  <c r="AT486" i="1"/>
  <c r="AT487" i="1"/>
  <c r="AT488" i="1"/>
  <c r="AT489" i="1"/>
  <c r="AT490" i="1"/>
  <c r="AT491" i="1"/>
  <c r="AT492" i="1"/>
  <c r="AT493" i="1"/>
  <c r="AT494" i="1"/>
  <c r="AT495" i="1"/>
  <c r="AT496" i="1"/>
  <c r="AT497" i="1"/>
  <c r="AT498" i="1"/>
  <c r="AT499" i="1"/>
  <c r="AT500" i="1"/>
  <c r="AT501" i="1"/>
  <c r="AT502" i="1"/>
  <c r="AT503" i="1"/>
  <c r="AT504" i="1"/>
  <c r="AT505" i="1"/>
  <c r="AT506" i="1"/>
  <c r="AT507" i="1"/>
  <c r="AT508" i="1"/>
  <c r="AT509" i="1"/>
  <c r="AT510" i="1"/>
  <c r="AT511" i="1"/>
  <c r="AT512" i="1"/>
  <c r="AT513" i="1"/>
  <c r="AT514" i="1"/>
  <c r="AT515" i="1"/>
  <c r="AT516" i="1"/>
  <c r="AT517" i="1"/>
  <c r="AT518" i="1"/>
  <c r="AT519" i="1"/>
  <c r="AT520" i="1"/>
  <c r="AT521" i="1"/>
  <c r="AT522" i="1"/>
  <c r="AT523" i="1"/>
  <c r="AT524" i="1"/>
  <c r="AT525" i="1"/>
  <c r="AT526" i="1"/>
  <c r="AT527" i="1"/>
  <c r="AT528" i="1"/>
  <c r="AT529" i="1"/>
  <c r="AT530" i="1"/>
  <c r="AT531" i="1"/>
  <c r="AT532" i="1"/>
  <c r="AT533" i="1"/>
  <c r="AT534" i="1"/>
  <c r="AT535" i="1"/>
  <c r="AT536" i="1"/>
  <c r="AT537" i="1"/>
  <c r="AT538" i="1"/>
  <c r="AT539" i="1"/>
  <c r="AT540" i="1"/>
  <c r="AT541" i="1"/>
  <c r="AT542" i="1"/>
  <c r="AT543" i="1"/>
  <c r="AT544" i="1"/>
  <c r="AT545" i="1"/>
  <c r="AT546" i="1"/>
  <c r="AT547" i="1"/>
  <c r="AT548" i="1"/>
  <c r="AT549" i="1"/>
  <c r="AT550" i="1"/>
  <c r="AT551" i="1"/>
  <c r="AT552" i="1"/>
  <c r="AT553" i="1"/>
  <c r="AT554" i="1"/>
  <c r="AT555" i="1"/>
  <c r="AT556" i="1"/>
  <c r="AT557" i="1"/>
  <c r="AT558" i="1"/>
  <c r="AT559" i="1"/>
  <c r="AT560" i="1"/>
  <c r="AT561" i="1"/>
  <c r="AT562" i="1"/>
  <c r="AT563" i="1"/>
  <c r="AT564" i="1"/>
  <c r="AT565" i="1"/>
  <c r="AT566" i="1"/>
  <c r="AT567" i="1"/>
  <c r="AT568" i="1"/>
  <c r="AT569" i="1"/>
  <c r="AT570" i="1"/>
  <c r="AT571" i="1"/>
  <c r="AT572" i="1"/>
  <c r="AT573" i="1"/>
  <c r="AT574" i="1"/>
  <c r="AT575" i="1"/>
  <c r="AT576" i="1"/>
  <c r="AT577" i="1"/>
  <c r="AT578" i="1"/>
  <c r="AT579" i="1"/>
  <c r="AT580" i="1"/>
  <c r="AT581" i="1"/>
  <c r="AT582" i="1"/>
  <c r="AT583" i="1"/>
  <c r="AT584" i="1"/>
  <c r="AT585" i="1"/>
  <c r="AT586" i="1"/>
  <c r="AT587" i="1"/>
  <c r="AT588" i="1"/>
  <c r="AT589" i="1"/>
  <c r="AT590" i="1"/>
  <c r="AT591" i="1"/>
  <c r="AT592" i="1"/>
  <c r="AT593" i="1"/>
  <c r="AT594" i="1"/>
  <c r="AT595" i="1"/>
  <c r="AT596" i="1"/>
  <c r="AT597" i="1"/>
  <c r="AT598" i="1"/>
  <c r="AT599" i="1"/>
  <c r="AT600" i="1"/>
  <c r="AT601" i="1"/>
  <c r="AT602" i="1"/>
  <c r="AT603" i="1"/>
  <c r="AT604" i="1"/>
  <c r="AT605" i="1"/>
  <c r="AT606" i="1"/>
  <c r="AT607" i="1"/>
  <c r="AT608" i="1"/>
  <c r="AT609" i="1"/>
  <c r="AT610" i="1"/>
  <c r="AT611" i="1"/>
  <c r="AT612" i="1"/>
  <c r="AT613" i="1"/>
  <c r="AT614" i="1"/>
  <c r="AT615" i="1"/>
  <c r="AT616" i="1"/>
  <c r="AT617" i="1"/>
  <c r="AT618" i="1"/>
  <c r="AT619" i="1"/>
  <c r="AT620" i="1"/>
  <c r="AT621" i="1"/>
  <c r="AT622" i="1"/>
  <c r="AT623" i="1"/>
  <c r="AT624" i="1"/>
  <c r="AT625" i="1"/>
  <c r="AT626" i="1"/>
  <c r="AT627" i="1"/>
  <c r="AT628" i="1"/>
  <c r="AT629" i="1"/>
  <c r="AT630" i="1"/>
  <c r="AT631" i="1"/>
  <c r="AT632" i="1"/>
  <c r="AT633" i="1"/>
  <c r="AT634" i="1"/>
  <c r="AT635" i="1"/>
  <c r="AT636" i="1"/>
  <c r="AT637" i="1"/>
  <c r="AT638" i="1"/>
  <c r="AT639" i="1"/>
  <c r="AT640" i="1"/>
  <c r="AT641" i="1"/>
  <c r="AT642" i="1"/>
  <c r="AT643" i="1"/>
  <c r="AT644" i="1"/>
  <c r="AT645" i="1"/>
  <c r="AT646" i="1"/>
  <c r="AT647" i="1"/>
  <c r="AT648" i="1"/>
  <c r="AT649" i="1"/>
  <c r="AT650" i="1"/>
  <c r="AT651" i="1"/>
  <c r="AT652" i="1"/>
  <c r="AT653" i="1"/>
  <c r="AT654" i="1"/>
  <c r="AT655" i="1"/>
  <c r="AT656" i="1"/>
  <c r="AT657" i="1"/>
  <c r="AT658" i="1"/>
  <c r="AT659" i="1"/>
  <c r="AT660" i="1"/>
  <c r="AT661" i="1"/>
  <c r="AT662" i="1"/>
  <c r="AT663" i="1"/>
  <c r="AT664" i="1"/>
  <c r="AT665" i="1"/>
  <c r="AT666" i="1"/>
  <c r="AT667" i="1"/>
  <c r="AT668" i="1"/>
  <c r="AT669" i="1"/>
  <c r="AT670" i="1"/>
  <c r="AT671" i="1"/>
  <c r="AT672" i="1"/>
  <c r="AT673" i="1"/>
  <c r="AT674" i="1"/>
  <c r="AT675" i="1"/>
  <c r="AT676" i="1"/>
  <c r="AT677" i="1"/>
  <c r="AT678" i="1"/>
  <c r="AT679" i="1"/>
  <c r="AT680" i="1"/>
  <c r="AT681" i="1"/>
  <c r="AT683" i="1"/>
  <c r="AT684" i="1"/>
  <c r="AT685" i="1"/>
  <c r="AT686" i="1"/>
  <c r="AT687" i="1"/>
  <c r="AT688" i="1"/>
  <c r="AT689" i="1"/>
  <c r="AT690" i="1"/>
  <c r="AT691" i="1"/>
  <c r="AT692" i="1"/>
  <c r="AT693" i="1"/>
  <c r="AT694" i="1"/>
  <c r="AT696" i="1"/>
  <c r="AT697" i="1"/>
  <c r="AT698" i="1"/>
  <c r="AT699" i="1"/>
  <c r="AT700" i="1"/>
  <c r="AT701" i="1"/>
  <c r="AT702" i="1"/>
  <c r="AT703" i="1"/>
  <c r="AT704" i="1"/>
  <c r="AT705" i="1"/>
  <c r="AT706" i="1"/>
  <c r="AT707" i="1"/>
  <c r="AT708" i="1"/>
  <c r="AT709" i="1"/>
  <c r="AT710" i="1"/>
  <c r="AT711" i="1"/>
  <c r="AT712" i="1"/>
  <c r="AT713" i="1"/>
  <c r="AT714" i="1"/>
  <c r="AT715" i="1"/>
  <c r="AT716" i="1"/>
  <c r="AT717" i="1"/>
  <c r="AT718" i="1"/>
  <c r="AT719" i="1"/>
  <c r="AT720" i="1"/>
  <c r="AT721" i="1"/>
  <c r="AT722" i="1"/>
  <c r="AT723" i="1"/>
  <c r="AT724" i="1"/>
  <c r="AT725" i="1"/>
  <c r="AT726" i="1"/>
  <c r="AT727" i="1"/>
  <c r="AT728" i="1"/>
  <c r="AT729" i="1"/>
  <c r="AT730" i="1"/>
  <c r="AT731" i="1"/>
  <c r="AT732" i="1"/>
  <c r="AT733" i="1"/>
  <c r="AT734" i="1"/>
  <c r="AT735" i="1"/>
  <c r="AT736" i="1"/>
  <c r="AT737" i="1"/>
  <c r="AT738" i="1"/>
  <c r="AT739" i="1"/>
  <c r="AT740" i="1"/>
  <c r="AT741" i="1"/>
  <c r="AT742" i="1"/>
  <c r="AT743" i="1"/>
  <c r="AT744" i="1"/>
  <c r="AT745" i="1"/>
  <c r="AT746" i="1"/>
  <c r="AT747" i="1"/>
  <c r="AT748" i="1"/>
  <c r="AT749" i="1"/>
  <c r="AT750" i="1"/>
  <c r="AT751" i="1"/>
  <c r="AT752" i="1"/>
  <c r="AT753" i="1"/>
  <c r="AT754" i="1"/>
  <c r="AT755" i="1"/>
  <c r="AT756" i="1"/>
  <c r="AT757" i="1"/>
  <c r="AT758" i="1"/>
  <c r="AT759" i="1"/>
  <c r="AT760" i="1"/>
  <c r="AT761" i="1"/>
  <c r="AT762" i="1"/>
  <c r="AT763" i="1"/>
  <c r="AT764" i="1"/>
  <c r="AT765" i="1"/>
  <c r="AT766" i="1"/>
  <c r="AT767" i="1"/>
  <c r="AT768" i="1"/>
  <c r="AT769" i="1"/>
  <c r="AT770" i="1"/>
  <c r="AT771" i="1"/>
  <c r="AT772" i="1"/>
  <c r="AT773" i="1"/>
  <c r="AT774" i="1"/>
  <c r="AT775" i="1"/>
  <c r="AT776" i="1"/>
  <c r="AT777" i="1"/>
  <c r="AT778" i="1"/>
  <c r="AT779" i="1"/>
  <c r="AT780" i="1"/>
  <c r="AT781" i="1"/>
  <c r="AT782" i="1"/>
  <c r="AT783" i="1"/>
  <c r="AT784" i="1"/>
  <c r="AT785" i="1"/>
  <c r="AT786" i="1"/>
  <c r="AT787" i="1"/>
  <c r="AT788" i="1"/>
  <c r="AT789" i="1"/>
  <c r="AT790" i="1"/>
  <c r="AT791" i="1"/>
  <c r="AT792" i="1"/>
  <c r="AT793" i="1"/>
  <c r="AT794" i="1"/>
  <c r="AT795" i="1"/>
  <c r="AT796" i="1"/>
  <c r="AT797" i="1"/>
  <c r="AT798" i="1"/>
  <c r="AT799" i="1"/>
  <c r="AT800" i="1"/>
  <c r="AT801" i="1"/>
  <c r="AT802" i="1"/>
  <c r="AT803" i="1"/>
  <c r="AT804" i="1"/>
  <c r="AT805" i="1"/>
  <c r="AT806" i="1"/>
  <c r="AT807" i="1"/>
  <c r="AT808" i="1"/>
  <c r="AT809" i="1"/>
  <c r="AT810" i="1"/>
  <c r="AT811" i="1"/>
  <c r="AT812" i="1"/>
  <c r="AT813" i="1"/>
  <c r="AT814" i="1"/>
  <c r="AT815" i="1"/>
  <c r="AT816" i="1"/>
  <c r="AT817" i="1"/>
  <c r="AT818" i="1"/>
  <c r="AT819" i="1"/>
  <c r="AT820" i="1"/>
  <c r="AT821" i="1"/>
  <c r="AT822" i="1"/>
  <c r="AT823" i="1"/>
  <c r="AT824" i="1"/>
  <c r="AT825" i="1"/>
  <c r="AT826" i="1"/>
  <c r="AT827" i="1"/>
  <c r="AT828" i="1"/>
  <c r="AT829" i="1"/>
  <c r="AT830" i="1"/>
  <c r="AT831" i="1"/>
  <c r="AT832" i="1"/>
  <c r="AT833" i="1"/>
  <c r="AT834" i="1"/>
  <c r="AT835" i="1"/>
  <c r="AT836" i="1"/>
  <c r="AT837" i="1"/>
  <c r="AT838" i="1"/>
  <c r="AT839" i="1"/>
  <c r="AT840" i="1"/>
  <c r="AT841" i="1"/>
  <c r="AT842" i="1"/>
  <c r="AT843" i="1"/>
  <c r="AT844" i="1"/>
  <c r="AT845" i="1"/>
  <c r="AT846" i="1"/>
  <c r="AT847" i="1"/>
  <c r="AT848" i="1"/>
  <c r="AT849" i="1"/>
  <c r="AT850" i="1"/>
  <c r="AT851" i="1"/>
  <c r="AT852" i="1"/>
  <c r="AT853" i="1"/>
  <c r="AT854" i="1"/>
  <c r="AT855" i="1"/>
  <c r="AT856" i="1"/>
  <c r="AT857" i="1"/>
  <c r="AT858" i="1"/>
  <c r="AT859" i="1"/>
  <c r="AT860" i="1"/>
  <c r="AT861" i="1"/>
  <c r="AT862" i="1"/>
  <c r="AT863" i="1"/>
  <c r="AT864" i="1"/>
  <c r="AT865" i="1"/>
  <c r="AT12" i="1"/>
  <c r="AS13" i="1"/>
  <c r="AU13" i="1" s="1"/>
  <c r="AS14" i="1"/>
  <c r="AU14" i="1" s="1"/>
  <c r="AS15" i="1"/>
  <c r="AU15" i="1" s="1"/>
  <c r="AS16" i="1"/>
  <c r="AU16" i="1" s="1"/>
  <c r="AS17" i="1"/>
  <c r="AS18" i="1"/>
  <c r="AS19" i="1"/>
  <c r="AS20" i="1"/>
  <c r="AS21" i="1"/>
  <c r="AU21" i="1" s="1"/>
  <c r="AS22" i="1"/>
  <c r="AU22" i="1" s="1"/>
  <c r="AS23" i="1"/>
  <c r="AU23" i="1" s="1"/>
  <c r="AS24" i="1"/>
  <c r="AU24" i="1" s="1"/>
  <c r="AS25" i="1"/>
  <c r="AS26" i="1"/>
  <c r="AS27" i="1"/>
  <c r="AS28" i="1"/>
  <c r="AS29" i="1"/>
  <c r="AU29" i="1" s="1"/>
  <c r="AS30" i="1"/>
  <c r="AU30" i="1" s="1"/>
  <c r="AS31" i="1"/>
  <c r="AU31" i="1" s="1"/>
  <c r="AS32" i="1"/>
  <c r="AU32" i="1" s="1"/>
  <c r="AS33" i="1"/>
  <c r="AS34" i="1"/>
  <c r="AS35" i="1"/>
  <c r="AS36" i="1"/>
  <c r="AS37" i="1"/>
  <c r="AU37" i="1" s="1"/>
  <c r="AS38" i="1"/>
  <c r="AU38" i="1" s="1"/>
  <c r="AS39" i="1"/>
  <c r="AU39" i="1" s="1"/>
  <c r="AS40" i="1"/>
  <c r="AU40" i="1" s="1"/>
  <c r="AS41" i="1"/>
  <c r="AS42" i="1"/>
  <c r="AS43" i="1"/>
  <c r="AS44" i="1"/>
  <c r="AS45" i="1"/>
  <c r="AU45" i="1" s="1"/>
  <c r="AS46" i="1"/>
  <c r="AU46" i="1" s="1"/>
  <c r="AS47" i="1"/>
  <c r="AU47" i="1" s="1"/>
  <c r="AS48" i="1"/>
  <c r="AU48" i="1" s="1"/>
  <c r="AS49" i="1"/>
  <c r="AS50" i="1"/>
  <c r="AS51" i="1"/>
  <c r="AS52" i="1"/>
  <c r="AS53" i="1"/>
  <c r="AU53" i="1" s="1"/>
  <c r="AS54" i="1"/>
  <c r="AU54" i="1" s="1"/>
  <c r="AS55" i="1"/>
  <c r="AU55" i="1" s="1"/>
  <c r="AS56" i="1"/>
  <c r="AU56" i="1" s="1"/>
  <c r="AS57" i="1"/>
  <c r="AS58" i="1"/>
  <c r="AS59" i="1"/>
  <c r="AS60" i="1"/>
  <c r="AS61" i="1"/>
  <c r="AU61" i="1" s="1"/>
  <c r="AS62" i="1"/>
  <c r="AU62" i="1" s="1"/>
  <c r="AS63" i="1"/>
  <c r="AU63" i="1" s="1"/>
  <c r="AS64" i="1"/>
  <c r="AU64" i="1" s="1"/>
  <c r="AS65" i="1"/>
  <c r="AS66" i="1"/>
  <c r="AS67" i="1"/>
  <c r="AS68" i="1"/>
  <c r="AS69" i="1"/>
  <c r="AU69" i="1" s="1"/>
  <c r="AS70" i="1"/>
  <c r="AU70" i="1" s="1"/>
  <c r="AS71" i="1"/>
  <c r="AU71" i="1" s="1"/>
  <c r="AS72" i="1"/>
  <c r="AU72" i="1" s="1"/>
  <c r="AS73" i="1"/>
  <c r="AS74" i="1"/>
  <c r="AS75" i="1"/>
  <c r="AS76" i="1"/>
  <c r="AS77" i="1"/>
  <c r="AU77" i="1" s="1"/>
  <c r="AS78" i="1"/>
  <c r="AU78" i="1" s="1"/>
  <c r="AS79" i="1"/>
  <c r="AU79" i="1" s="1"/>
  <c r="AS80" i="1"/>
  <c r="AU80" i="1" s="1"/>
  <c r="AS81" i="1"/>
  <c r="AS82" i="1"/>
  <c r="AS83" i="1"/>
  <c r="AS84" i="1"/>
  <c r="AS85" i="1"/>
  <c r="AU85" i="1" s="1"/>
  <c r="AS86" i="1"/>
  <c r="AU86" i="1" s="1"/>
  <c r="AS87" i="1"/>
  <c r="AU87" i="1" s="1"/>
  <c r="AS88" i="1"/>
  <c r="AU88" i="1" s="1"/>
  <c r="AS89" i="1"/>
  <c r="AS90" i="1"/>
  <c r="AS91" i="1"/>
  <c r="AS92" i="1"/>
  <c r="AS93" i="1"/>
  <c r="AU93" i="1" s="1"/>
  <c r="AS94" i="1"/>
  <c r="AU94" i="1" s="1"/>
  <c r="AS95" i="1"/>
  <c r="AU95" i="1" s="1"/>
  <c r="AS96" i="1"/>
  <c r="AU96" i="1" s="1"/>
  <c r="AS97" i="1"/>
  <c r="AS98" i="1"/>
  <c r="AS99" i="1"/>
  <c r="AS100" i="1"/>
  <c r="AS101" i="1"/>
  <c r="AU101" i="1" s="1"/>
  <c r="AS102" i="1"/>
  <c r="AU102" i="1" s="1"/>
  <c r="AS103" i="1"/>
  <c r="AU103" i="1" s="1"/>
  <c r="AS104" i="1"/>
  <c r="AU104" i="1" s="1"/>
  <c r="AS105" i="1"/>
  <c r="AS106" i="1"/>
  <c r="AS107" i="1"/>
  <c r="AS108" i="1"/>
  <c r="AS109" i="1"/>
  <c r="AU109" i="1" s="1"/>
  <c r="AS110" i="1"/>
  <c r="AU110" i="1" s="1"/>
  <c r="AS111" i="1"/>
  <c r="AU111" i="1" s="1"/>
  <c r="AS112" i="1"/>
  <c r="AU112" i="1" s="1"/>
  <c r="AS113" i="1"/>
  <c r="AS114" i="1"/>
  <c r="AS115" i="1"/>
  <c r="AS116" i="1"/>
  <c r="AS117" i="1"/>
  <c r="AU117" i="1" s="1"/>
  <c r="AS118" i="1"/>
  <c r="AU118" i="1" s="1"/>
  <c r="AS119" i="1"/>
  <c r="AU119" i="1" s="1"/>
  <c r="AS120" i="1"/>
  <c r="AU120" i="1" s="1"/>
  <c r="AS121" i="1"/>
  <c r="AS122" i="1"/>
  <c r="AS123" i="1"/>
  <c r="AS124" i="1"/>
  <c r="AS125" i="1"/>
  <c r="AU125" i="1" s="1"/>
  <c r="AS126" i="1"/>
  <c r="AU126" i="1" s="1"/>
  <c r="AS127" i="1"/>
  <c r="AU127" i="1" s="1"/>
  <c r="AS128" i="1"/>
  <c r="AU128" i="1" s="1"/>
  <c r="AS129" i="1"/>
  <c r="AS130" i="1"/>
  <c r="AS131" i="1"/>
  <c r="AS132" i="1"/>
  <c r="AS133" i="1"/>
  <c r="AU133" i="1" s="1"/>
  <c r="AS134" i="1"/>
  <c r="AU134" i="1" s="1"/>
  <c r="AS135" i="1"/>
  <c r="AU135" i="1" s="1"/>
  <c r="AS136" i="1"/>
  <c r="AU136" i="1" s="1"/>
  <c r="AS137" i="1"/>
  <c r="AS138" i="1"/>
  <c r="AS139" i="1"/>
  <c r="AS140" i="1"/>
  <c r="AS141" i="1"/>
  <c r="AU141" i="1" s="1"/>
  <c r="AS142" i="1"/>
  <c r="AU142" i="1" s="1"/>
  <c r="AS143" i="1"/>
  <c r="AU143" i="1" s="1"/>
  <c r="AS144" i="1"/>
  <c r="AU144" i="1" s="1"/>
  <c r="AS145" i="1"/>
  <c r="AS146" i="1"/>
  <c r="AS147" i="1"/>
  <c r="AS148" i="1"/>
  <c r="AS149" i="1"/>
  <c r="AU149" i="1" s="1"/>
  <c r="AS150" i="1"/>
  <c r="AU150" i="1" s="1"/>
  <c r="AS151" i="1"/>
  <c r="AU151" i="1" s="1"/>
  <c r="AS152" i="1"/>
  <c r="AU152" i="1" s="1"/>
  <c r="AS153" i="1"/>
  <c r="AS154" i="1"/>
  <c r="AS155" i="1"/>
  <c r="AS156" i="1"/>
  <c r="AS157" i="1"/>
  <c r="AU157" i="1" s="1"/>
  <c r="AS158" i="1"/>
  <c r="AU158" i="1" s="1"/>
  <c r="AS159" i="1"/>
  <c r="AU159" i="1" s="1"/>
  <c r="AS160" i="1"/>
  <c r="AU160" i="1" s="1"/>
  <c r="AS161" i="1"/>
  <c r="AS162" i="1"/>
  <c r="AS163" i="1"/>
  <c r="AS164" i="1"/>
  <c r="AS165" i="1"/>
  <c r="AU165" i="1" s="1"/>
  <c r="AS166" i="1"/>
  <c r="AU166" i="1" s="1"/>
  <c r="AS167" i="1"/>
  <c r="AU167" i="1" s="1"/>
  <c r="AS168" i="1"/>
  <c r="AU168" i="1" s="1"/>
  <c r="AS169" i="1"/>
  <c r="AS170" i="1"/>
  <c r="AS171" i="1"/>
  <c r="AS172" i="1"/>
  <c r="AS173" i="1"/>
  <c r="AU173" i="1" s="1"/>
  <c r="AS174" i="1"/>
  <c r="AU174" i="1" s="1"/>
  <c r="AS175" i="1"/>
  <c r="AU175" i="1" s="1"/>
  <c r="AS176" i="1"/>
  <c r="AU176" i="1" s="1"/>
  <c r="AS177" i="1"/>
  <c r="AS178" i="1"/>
  <c r="AS179" i="1"/>
  <c r="AS180" i="1"/>
  <c r="AS181" i="1"/>
  <c r="AU181" i="1" s="1"/>
  <c r="AS182" i="1"/>
  <c r="AU182" i="1" s="1"/>
  <c r="AS183" i="1"/>
  <c r="AU183" i="1" s="1"/>
  <c r="AS184" i="1"/>
  <c r="AU184" i="1" s="1"/>
  <c r="AS185" i="1"/>
  <c r="AS186" i="1"/>
  <c r="AS187" i="1"/>
  <c r="AS188" i="1"/>
  <c r="AS189" i="1"/>
  <c r="AU189" i="1" s="1"/>
  <c r="AS190" i="1"/>
  <c r="AU190" i="1" s="1"/>
  <c r="AS191" i="1"/>
  <c r="AU191" i="1" s="1"/>
  <c r="AS192" i="1"/>
  <c r="AU192" i="1" s="1"/>
  <c r="AS193" i="1"/>
  <c r="AS194" i="1"/>
  <c r="AS195" i="1"/>
  <c r="AS196" i="1"/>
  <c r="AS197" i="1"/>
  <c r="AU197" i="1" s="1"/>
  <c r="AS198" i="1"/>
  <c r="AU198" i="1" s="1"/>
  <c r="AS199" i="1"/>
  <c r="AU199" i="1" s="1"/>
  <c r="AS200" i="1"/>
  <c r="AU200" i="1" s="1"/>
  <c r="AS201" i="1"/>
  <c r="AS202" i="1"/>
  <c r="AS203" i="1"/>
  <c r="AS204" i="1"/>
  <c r="AS205" i="1"/>
  <c r="AU205" i="1" s="1"/>
  <c r="AS206" i="1"/>
  <c r="AU206" i="1" s="1"/>
  <c r="AS207" i="1"/>
  <c r="AU207" i="1" s="1"/>
  <c r="AS208" i="1"/>
  <c r="AU208" i="1" s="1"/>
  <c r="AS209" i="1"/>
  <c r="AS210" i="1"/>
  <c r="AS211" i="1"/>
  <c r="AS212" i="1"/>
  <c r="AS213" i="1"/>
  <c r="AU213" i="1" s="1"/>
  <c r="AS214" i="1"/>
  <c r="AU214" i="1" s="1"/>
  <c r="AS215" i="1"/>
  <c r="AU215" i="1" s="1"/>
  <c r="AS216" i="1"/>
  <c r="AU216" i="1" s="1"/>
  <c r="AS217" i="1"/>
  <c r="AS218" i="1"/>
  <c r="AS219" i="1"/>
  <c r="AS220" i="1"/>
  <c r="AS221" i="1"/>
  <c r="AU221" i="1" s="1"/>
  <c r="AS222" i="1"/>
  <c r="AU222" i="1" s="1"/>
  <c r="AS223" i="1"/>
  <c r="AU223" i="1" s="1"/>
  <c r="AS224" i="1"/>
  <c r="AU224" i="1" s="1"/>
  <c r="AS225" i="1"/>
  <c r="AS226" i="1"/>
  <c r="AS227" i="1"/>
  <c r="AS228" i="1"/>
  <c r="AS229" i="1"/>
  <c r="AU229" i="1" s="1"/>
  <c r="AS230" i="1"/>
  <c r="AU230" i="1" s="1"/>
  <c r="AS231" i="1"/>
  <c r="AU231" i="1" s="1"/>
  <c r="AS232" i="1"/>
  <c r="AU232" i="1" s="1"/>
  <c r="AS233" i="1"/>
  <c r="AS234" i="1"/>
  <c r="AS235" i="1"/>
  <c r="AS236" i="1"/>
  <c r="AS237" i="1"/>
  <c r="AU237" i="1" s="1"/>
  <c r="AS238" i="1"/>
  <c r="AU238" i="1" s="1"/>
  <c r="AS239" i="1"/>
  <c r="AU239" i="1" s="1"/>
  <c r="AS240" i="1"/>
  <c r="AU240" i="1" s="1"/>
  <c r="AS241" i="1"/>
  <c r="AS242" i="1"/>
  <c r="AS243" i="1"/>
  <c r="AS244" i="1"/>
  <c r="AS245" i="1"/>
  <c r="AU245" i="1" s="1"/>
  <c r="AS246" i="1"/>
  <c r="AU246" i="1" s="1"/>
  <c r="AS247" i="1"/>
  <c r="AU247" i="1" s="1"/>
  <c r="AS248" i="1"/>
  <c r="AU248" i="1" s="1"/>
  <c r="AS249" i="1"/>
  <c r="AS250" i="1"/>
  <c r="AS251" i="1"/>
  <c r="AS252" i="1"/>
  <c r="AS253" i="1"/>
  <c r="AU253" i="1" s="1"/>
  <c r="AS254" i="1"/>
  <c r="AU254" i="1" s="1"/>
  <c r="AS255" i="1"/>
  <c r="AU255" i="1" s="1"/>
  <c r="AS256" i="1"/>
  <c r="AU256" i="1" s="1"/>
  <c r="AS257" i="1"/>
  <c r="AS258" i="1"/>
  <c r="AS259" i="1"/>
  <c r="AS260" i="1"/>
  <c r="AS261" i="1"/>
  <c r="AU261" i="1" s="1"/>
  <c r="AS262" i="1"/>
  <c r="AU262" i="1" s="1"/>
  <c r="AS263" i="1"/>
  <c r="AU263" i="1" s="1"/>
  <c r="AS264" i="1"/>
  <c r="AU264" i="1" s="1"/>
  <c r="AS265" i="1"/>
  <c r="AS266" i="1"/>
  <c r="AS267" i="1"/>
  <c r="AS268" i="1"/>
  <c r="AS269" i="1"/>
  <c r="AU269" i="1" s="1"/>
  <c r="AS270" i="1"/>
  <c r="AU270" i="1" s="1"/>
  <c r="AS271" i="1"/>
  <c r="AU271" i="1" s="1"/>
  <c r="AS272" i="1"/>
  <c r="AU272" i="1" s="1"/>
  <c r="AS273" i="1"/>
  <c r="AS274" i="1"/>
  <c r="AS275" i="1"/>
  <c r="AS276" i="1"/>
  <c r="AS277" i="1"/>
  <c r="AU277" i="1" s="1"/>
  <c r="AS278" i="1"/>
  <c r="AU278" i="1" s="1"/>
  <c r="AS279" i="1"/>
  <c r="AU279" i="1" s="1"/>
  <c r="AS280" i="1"/>
  <c r="AU280" i="1" s="1"/>
  <c r="AS281" i="1"/>
  <c r="AS282" i="1"/>
  <c r="AS283" i="1"/>
  <c r="AS284" i="1"/>
  <c r="AS285" i="1"/>
  <c r="AU285" i="1" s="1"/>
  <c r="AS286" i="1"/>
  <c r="AU286" i="1" s="1"/>
  <c r="AS287" i="1"/>
  <c r="AU287" i="1" s="1"/>
  <c r="AS288" i="1"/>
  <c r="AU288" i="1" s="1"/>
  <c r="AS289" i="1"/>
  <c r="AS290" i="1"/>
  <c r="AS291" i="1"/>
  <c r="AS292" i="1"/>
  <c r="AS293" i="1"/>
  <c r="AU293" i="1" s="1"/>
  <c r="AS294" i="1"/>
  <c r="AU294" i="1" s="1"/>
  <c r="AS295" i="1"/>
  <c r="AU295" i="1" s="1"/>
  <c r="AS296" i="1"/>
  <c r="AU296" i="1" s="1"/>
  <c r="AS297" i="1"/>
  <c r="AS298" i="1"/>
  <c r="AS299" i="1"/>
  <c r="AS300" i="1"/>
  <c r="AS301" i="1"/>
  <c r="AU301" i="1" s="1"/>
  <c r="AS302" i="1"/>
  <c r="AU302" i="1" s="1"/>
  <c r="AS303" i="1"/>
  <c r="AU303" i="1" s="1"/>
  <c r="AS304" i="1"/>
  <c r="AU304" i="1" s="1"/>
  <c r="AS305" i="1"/>
  <c r="AS306" i="1"/>
  <c r="AS307" i="1"/>
  <c r="AS308" i="1"/>
  <c r="AS309" i="1"/>
  <c r="AU309" i="1" s="1"/>
  <c r="AS310" i="1"/>
  <c r="AU310" i="1" s="1"/>
  <c r="AS311" i="1"/>
  <c r="AU311" i="1" s="1"/>
  <c r="AS312" i="1"/>
  <c r="AU312" i="1" s="1"/>
  <c r="AS313" i="1"/>
  <c r="AS314" i="1"/>
  <c r="AS315" i="1"/>
  <c r="AS316" i="1"/>
  <c r="AS317" i="1"/>
  <c r="AU317" i="1" s="1"/>
  <c r="AS318" i="1"/>
  <c r="AU318" i="1" s="1"/>
  <c r="AS319" i="1"/>
  <c r="AU319" i="1" s="1"/>
  <c r="AS320" i="1"/>
  <c r="AU320" i="1" s="1"/>
  <c r="AS321" i="1"/>
  <c r="AS322" i="1"/>
  <c r="AS323" i="1"/>
  <c r="AS324" i="1"/>
  <c r="AS325" i="1"/>
  <c r="AU325" i="1" s="1"/>
  <c r="AS326" i="1"/>
  <c r="AU326" i="1" s="1"/>
  <c r="AS327" i="1"/>
  <c r="AU327" i="1" s="1"/>
  <c r="AS328" i="1"/>
  <c r="AU328" i="1" s="1"/>
  <c r="AS329" i="1"/>
  <c r="AS330" i="1"/>
  <c r="AS331" i="1"/>
  <c r="AS332" i="1"/>
  <c r="AS333" i="1"/>
  <c r="AU333" i="1" s="1"/>
  <c r="AS334" i="1"/>
  <c r="AU334" i="1" s="1"/>
  <c r="AS335" i="1"/>
  <c r="AU335" i="1" s="1"/>
  <c r="AS336" i="1"/>
  <c r="AU336" i="1" s="1"/>
  <c r="AS337" i="1"/>
  <c r="AS338" i="1"/>
  <c r="AS339" i="1"/>
  <c r="AS340" i="1"/>
  <c r="AS341" i="1"/>
  <c r="AU341" i="1" s="1"/>
  <c r="AS342" i="1"/>
  <c r="AU342" i="1" s="1"/>
  <c r="AS343" i="1"/>
  <c r="AU343" i="1" s="1"/>
  <c r="AS344" i="1"/>
  <c r="AU344" i="1" s="1"/>
  <c r="AS345" i="1"/>
  <c r="AS346" i="1"/>
  <c r="AS347" i="1"/>
  <c r="AS348" i="1"/>
  <c r="AS349" i="1"/>
  <c r="AU349" i="1" s="1"/>
  <c r="AS350" i="1"/>
  <c r="AU350" i="1" s="1"/>
  <c r="AS351" i="1"/>
  <c r="AU351" i="1" s="1"/>
  <c r="AS352" i="1"/>
  <c r="AU352" i="1" s="1"/>
  <c r="AS353" i="1"/>
  <c r="AS354" i="1"/>
  <c r="AS355" i="1"/>
  <c r="AS356" i="1"/>
  <c r="AS357" i="1"/>
  <c r="AU357" i="1" s="1"/>
  <c r="AS358" i="1"/>
  <c r="AU358" i="1" s="1"/>
  <c r="AS359" i="1"/>
  <c r="AU359" i="1" s="1"/>
  <c r="AS360" i="1"/>
  <c r="AU360" i="1" s="1"/>
  <c r="AS361" i="1"/>
  <c r="AS362" i="1"/>
  <c r="AS363" i="1"/>
  <c r="AS364" i="1"/>
  <c r="AS365" i="1"/>
  <c r="AU365" i="1" s="1"/>
  <c r="AS366" i="1"/>
  <c r="AU366" i="1" s="1"/>
  <c r="AS367" i="1"/>
  <c r="AU367" i="1" s="1"/>
  <c r="AS368" i="1"/>
  <c r="AU368" i="1" s="1"/>
  <c r="AS369" i="1"/>
  <c r="AS370" i="1"/>
  <c r="AS371" i="1"/>
  <c r="AS372" i="1"/>
  <c r="AS373" i="1"/>
  <c r="AU373" i="1" s="1"/>
  <c r="AS374" i="1"/>
  <c r="AU374" i="1" s="1"/>
  <c r="AS375" i="1"/>
  <c r="AU375" i="1" s="1"/>
  <c r="AS376" i="1"/>
  <c r="AU376" i="1" s="1"/>
  <c r="AS377" i="1"/>
  <c r="AS378" i="1"/>
  <c r="AS379" i="1"/>
  <c r="AS380" i="1"/>
  <c r="AS381" i="1"/>
  <c r="AU381" i="1" s="1"/>
  <c r="AS382" i="1"/>
  <c r="AU382" i="1" s="1"/>
  <c r="AS383" i="1"/>
  <c r="AU383" i="1" s="1"/>
  <c r="AS384" i="1"/>
  <c r="AU384" i="1" s="1"/>
  <c r="AS385" i="1"/>
  <c r="AS386" i="1"/>
  <c r="AS387" i="1"/>
  <c r="AS388" i="1"/>
  <c r="AS389" i="1"/>
  <c r="AU389" i="1" s="1"/>
  <c r="AS390" i="1"/>
  <c r="AU390" i="1" s="1"/>
  <c r="AS391" i="1"/>
  <c r="AU391" i="1" s="1"/>
  <c r="AS392" i="1"/>
  <c r="AU392" i="1" s="1"/>
  <c r="AS393" i="1"/>
  <c r="AS394" i="1"/>
  <c r="AS395" i="1"/>
  <c r="AS396" i="1"/>
  <c r="AS397" i="1"/>
  <c r="AU397" i="1" s="1"/>
  <c r="AS398" i="1"/>
  <c r="AU398" i="1" s="1"/>
  <c r="AS399" i="1"/>
  <c r="AU399" i="1" s="1"/>
  <c r="AS400" i="1"/>
  <c r="AU400" i="1" s="1"/>
  <c r="AS401" i="1"/>
  <c r="AS402" i="1"/>
  <c r="AS403" i="1"/>
  <c r="AS404" i="1"/>
  <c r="AS405" i="1"/>
  <c r="AU405" i="1" s="1"/>
  <c r="AS406" i="1"/>
  <c r="AU406" i="1" s="1"/>
  <c r="AS407" i="1"/>
  <c r="AU407" i="1" s="1"/>
  <c r="AS408" i="1"/>
  <c r="AU408" i="1" s="1"/>
  <c r="AS409" i="1"/>
  <c r="AS410" i="1"/>
  <c r="AS411" i="1"/>
  <c r="AS412" i="1"/>
  <c r="AS413" i="1"/>
  <c r="AU413" i="1" s="1"/>
  <c r="AS414" i="1"/>
  <c r="AU414" i="1" s="1"/>
  <c r="AS415" i="1"/>
  <c r="AU415" i="1" s="1"/>
  <c r="AS416" i="1"/>
  <c r="AU416" i="1" s="1"/>
  <c r="AS417" i="1"/>
  <c r="AS418" i="1"/>
  <c r="AS419" i="1"/>
  <c r="AS420" i="1"/>
  <c r="AS421" i="1"/>
  <c r="AU421" i="1" s="1"/>
  <c r="AS422" i="1"/>
  <c r="AU422" i="1" s="1"/>
  <c r="AS423" i="1"/>
  <c r="AU423" i="1" s="1"/>
  <c r="AS424" i="1"/>
  <c r="AU424" i="1" s="1"/>
  <c r="AS425" i="1"/>
  <c r="AS426" i="1"/>
  <c r="AS427" i="1"/>
  <c r="AS428" i="1"/>
  <c r="AS429" i="1"/>
  <c r="AU429" i="1" s="1"/>
  <c r="AS430" i="1"/>
  <c r="AU430" i="1" s="1"/>
  <c r="AS431" i="1"/>
  <c r="AU431" i="1" s="1"/>
  <c r="AS432" i="1"/>
  <c r="AU432" i="1" s="1"/>
  <c r="AS433" i="1"/>
  <c r="AS434" i="1"/>
  <c r="AS435" i="1"/>
  <c r="AS436" i="1"/>
  <c r="AS437" i="1"/>
  <c r="AU437" i="1" s="1"/>
  <c r="AS438" i="1"/>
  <c r="AU438" i="1" s="1"/>
  <c r="AS439" i="1"/>
  <c r="AU439" i="1" s="1"/>
  <c r="AS440" i="1"/>
  <c r="AU440" i="1" s="1"/>
  <c r="AS441" i="1"/>
  <c r="AS442" i="1"/>
  <c r="AS443" i="1"/>
  <c r="AS444" i="1"/>
  <c r="AS445" i="1"/>
  <c r="AU445" i="1" s="1"/>
  <c r="AS446" i="1"/>
  <c r="AU446" i="1" s="1"/>
  <c r="AS447" i="1"/>
  <c r="AU447" i="1" s="1"/>
  <c r="AS448" i="1"/>
  <c r="AU448" i="1" s="1"/>
  <c r="AS449" i="1"/>
  <c r="AS450" i="1"/>
  <c r="AS451" i="1"/>
  <c r="AS452" i="1"/>
  <c r="AS453" i="1"/>
  <c r="AU453" i="1" s="1"/>
  <c r="AS454" i="1"/>
  <c r="AU454" i="1" s="1"/>
  <c r="AS455" i="1"/>
  <c r="AU455" i="1" s="1"/>
  <c r="AS456" i="1"/>
  <c r="AU456" i="1" s="1"/>
  <c r="AS457" i="1"/>
  <c r="AS458" i="1"/>
  <c r="AS459" i="1"/>
  <c r="AS460" i="1"/>
  <c r="AS461" i="1"/>
  <c r="AU461" i="1" s="1"/>
  <c r="AS462" i="1"/>
  <c r="AU462" i="1" s="1"/>
  <c r="AS463" i="1"/>
  <c r="AU463" i="1" s="1"/>
  <c r="AS464" i="1"/>
  <c r="AU464" i="1" s="1"/>
  <c r="AS465" i="1"/>
  <c r="AS466" i="1"/>
  <c r="AS467" i="1"/>
  <c r="AS468" i="1"/>
  <c r="AS469" i="1"/>
  <c r="AU469" i="1" s="1"/>
  <c r="AS470" i="1"/>
  <c r="AU470" i="1" s="1"/>
  <c r="AS471" i="1"/>
  <c r="AU471" i="1" s="1"/>
  <c r="AS472" i="1"/>
  <c r="AU472" i="1" s="1"/>
  <c r="AS473" i="1"/>
  <c r="AS474" i="1"/>
  <c r="AS475" i="1"/>
  <c r="AS476" i="1"/>
  <c r="AS477" i="1"/>
  <c r="AU477" i="1" s="1"/>
  <c r="AS478" i="1"/>
  <c r="AU478" i="1" s="1"/>
  <c r="AS479" i="1"/>
  <c r="AU479" i="1" s="1"/>
  <c r="AS480" i="1"/>
  <c r="AU480" i="1" s="1"/>
  <c r="AS481" i="1"/>
  <c r="AS482" i="1"/>
  <c r="AS483" i="1"/>
  <c r="AS484" i="1"/>
  <c r="AS485" i="1"/>
  <c r="AU485" i="1" s="1"/>
  <c r="AS486" i="1"/>
  <c r="AU486" i="1" s="1"/>
  <c r="AS487" i="1"/>
  <c r="AU487" i="1" s="1"/>
  <c r="AS488" i="1"/>
  <c r="AU488" i="1" s="1"/>
  <c r="AS489" i="1"/>
  <c r="AS490" i="1"/>
  <c r="AS491" i="1"/>
  <c r="AS492" i="1"/>
  <c r="AS493" i="1"/>
  <c r="AU493" i="1" s="1"/>
  <c r="AS494" i="1"/>
  <c r="AU494" i="1" s="1"/>
  <c r="AS495" i="1"/>
  <c r="AU495" i="1" s="1"/>
  <c r="AS496" i="1"/>
  <c r="AU496" i="1" s="1"/>
  <c r="AS497" i="1"/>
  <c r="AS498" i="1"/>
  <c r="AS499" i="1"/>
  <c r="AS500" i="1"/>
  <c r="AS501" i="1"/>
  <c r="AU501" i="1" s="1"/>
  <c r="AS502" i="1"/>
  <c r="AU502" i="1" s="1"/>
  <c r="AS503" i="1"/>
  <c r="AU503" i="1" s="1"/>
  <c r="AS504" i="1"/>
  <c r="AU504" i="1" s="1"/>
  <c r="AS505" i="1"/>
  <c r="AS506" i="1"/>
  <c r="AS507" i="1"/>
  <c r="AS508" i="1"/>
  <c r="AS509" i="1"/>
  <c r="AU509" i="1" s="1"/>
  <c r="AS510" i="1"/>
  <c r="AU510" i="1" s="1"/>
  <c r="AS511" i="1"/>
  <c r="AU511" i="1" s="1"/>
  <c r="AS512" i="1"/>
  <c r="AU512" i="1" s="1"/>
  <c r="AS513" i="1"/>
  <c r="AS514" i="1"/>
  <c r="AS515" i="1"/>
  <c r="AS516" i="1"/>
  <c r="AS517" i="1"/>
  <c r="AU517" i="1" s="1"/>
  <c r="AS518" i="1"/>
  <c r="AU518" i="1" s="1"/>
  <c r="AS519" i="1"/>
  <c r="AU519" i="1" s="1"/>
  <c r="AS520" i="1"/>
  <c r="AU520" i="1" s="1"/>
  <c r="AS521" i="1"/>
  <c r="AS522" i="1"/>
  <c r="AS523" i="1"/>
  <c r="AS524" i="1"/>
  <c r="AS525" i="1"/>
  <c r="AU525" i="1" s="1"/>
  <c r="AS526" i="1"/>
  <c r="AU526" i="1" s="1"/>
  <c r="AS527" i="1"/>
  <c r="AU527" i="1" s="1"/>
  <c r="AS528" i="1"/>
  <c r="AU528" i="1" s="1"/>
  <c r="AS529" i="1"/>
  <c r="AS530" i="1"/>
  <c r="AS531" i="1"/>
  <c r="AS532" i="1"/>
  <c r="AS533" i="1"/>
  <c r="AU533" i="1" s="1"/>
  <c r="AS534" i="1"/>
  <c r="AU534" i="1" s="1"/>
  <c r="AS535" i="1"/>
  <c r="AU535" i="1" s="1"/>
  <c r="AS536" i="1"/>
  <c r="AU536" i="1" s="1"/>
  <c r="AS537" i="1"/>
  <c r="AS538" i="1"/>
  <c r="AS539" i="1"/>
  <c r="AS540" i="1"/>
  <c r="AS541" i="1"/>
  <c r="AU541" i="1" s="1"/>
  <c r="AS542" i="1"/>
  <c r="AU542" i="1" s="1"/>
  <c r="AS543" i="1"/>
  <c r="AU543" i="1" s="1"/>
  <c r="AS544" i="1"/>
  <c r="AU544" i="1" s="1"/>
  <c r="AS545" i="1"/>
  <c r="AS546" i="1"/>
  <c r="AS547" i="1"/>
  <c r="AS548" i="1"/>
  <c r="AS549" i="1"/>
  <c r="AU549" i="1" s="1"/>
  <c r="AS550" i="1"/>
  <c r="AU550" i="1" s="1"/>
  <c r="AS551" i="1"/>
  <c r="AU551" i="1" s="1"/>
  <c r="AS552" i="1"/>
  <c r="AU552" i="1" s="1"/>
  <c r="AS553" i="1"/>
  <c r="AS554" i="1"/>
  <c r="AS555" i="1"/>
  <c r="AS556" i="1"/>
  <c r="AS557" i="1"/>
  <c r="AU557" i="1" s="1"/>
  <c r="AS558" i="1"/>
  <c r="AU558" i="1" s="1"/>
  <c r="AS559" i="1"/>
  <c r="AU559" i="1" s="1"/>
  <c r="AS560" i="1"/>
  <c r="AU560" i="1" s="1"/>
  <c r="AS561" i="1"/>
  <c r="AS562" i="1"/>
  <c r="AS563" i="1"/>
  <c r="AS564" i="1"/>
  <c r="AS565" i="1"/>
  <c r="AU565" i="1" s="1"/>
  <c r="AS566" i="1"/>
  <c r="AU566" i="1" s="1"/>
  <c r="AS567" i="1"/>
  <c r="AU567" i="1" s="1"/>
  <c r="AS568" i="1"/>
  <c r="AU568" i="1" s="1"/>
  <c r="AS569" i="1"/>
  <c r="AS570" i="1"/>
  <c r="AS571" i="1"/>
  <c r="AS572" i="1"/>
  <c r="AS573" i="1"/>
  <c r="AU573" i="1" s="1"/>
  <c r="AS574" i="1"/>
  <c r="AU574" i="1" s="1"/>
  <c r="AS575" i="1"/>
  <c r="AU575" i="1" s="1"/>
  <c r="AS576" i="1"/>
  <c r="AU576" i="1" s="1"/>
  <c r="AS577" i="1"/>
  <c r="AS578" i="1"/>
  <c r="AS579" i="1"/>
  <c r="AS580" i="1"/>
  <c r="AS581" i="1"/>
  <c r="AU581" i="1" s="1"/>
  <c r="AS582" i="1"/>
  <c r="AU582" i="1" s="1"/>
  <c r="AS583" i="1"/>
  <c r="AU583" i="1" s="1"/>
  <c r="AS584" i="1"/>
  <c r="AU584" i="1" s="1"/>
  <c r="AS585" i="1"/>
  <c r="AS586" i="1"/>
  <c r="AS587" i="1"/>
  <c r="AS588" i="1"/>
  <c r="AS589" i="1"/>
  <c r="AU589" i="1" s="1"/>
  <c r="AS590" i="1"/>
  <c r="AU590" i="1" s="1"/>
  <c r="AS591" i="1"/>
  <c r="AU591" i="1" s="1"/>
  <c r="AS592" i="1"/>
  <c r="AU592" i="1" s="1"/>
  <c r="AS593" i="1"/>
  <c r="AS594" i="1"/>
  <c r="AS595" i="1"/>
  <c r="AS596" i="1"/>
  <c r="AS597" i="1"/>
  <c r="AU597" i="1" s="1"/>
  <c r="AS598" i="1"/>
  <c r="AU598" i="1" s="1"/>
  <c r="AS599" i="1"/>
  <c r="AU599" i="1" s="1"/>
  <c r="AS600" i="1"/>
  <c r="AU600" i="1" s="1"/>
  <c r="AS601" i="1"/>
  <c r="AS602" i="1"/>
  <c r="AS603" i="1"/>
  <c r="AS604" i="1"/>
  <c r="AS605" i="1"/>
  <c r="AU605" i="1" s="1"/>
  <c r="AS606" i="1"/>
  <c r="AU606" i="1" s="1"/>
  <c r="AS607" i="1"/>
  <c r="AU607" i="1" s="1"/>
  <c r="AS608" i="1"/>
  <c r="AU608" i="1" s="1"/>
  <c r="AS609" i="1"/>
  <c r="AS610" i="1"/>
  <c r="AS611" i="1"/>
  <c r="AS612" i="1"/>
  <c r="AS613" i="1"/>
  <c r="AU613" i="1" s="1"/>
  <c r="AS614" i="1"/>
  <c r="AU614" i="1" s="1"/>
  <c r="AS615" i="1"/>
  <c r="AU615" i="1" s="1"/>
  <c r="AS616" i="1"/>
  <c r="AU616" i="1" s="1"/>
  <c r="AS617" i="1"/>
  <c r="AS618" i="1"/>
  <c r="AS619" i="1"/>
  <c r="AS620" i="1"/>
  <c r="AS621" i="1"/>
  <c r="AU621" i="1" s="1"/>
  <c r="AS622" i="1"/>
  <c r="AU622" i="1" s="1"/>
  <c r="AS623" i="1"/>
  <c r="AU623" i="1" s="1"/>
  <c r="AS624" i="1"/>
  <c r="AU624" i="1" s="1"/>
  <c r="AS625" i="1"/>
  <c r="AS626" i="1"/>
  <c r="AS627" i="1"/>
  <c r="AS628" i="1"/>
  <c r="AS629" i="1"/>
  <c r="AU629" i="1" s="1"/>
  <c r="AS630" i="1"/>
  <c r="AU630" i="1" s="1"/>
  <c r="AS631" i="1"/>
  <c r="AU631" i="1" s="1"/>
  <c r="AS632" i="1"/>
  <c r="AU632" i="1" s="1"/>
  <c r="AS633" i="1"/>
  <c r="AS634" i="1"/>
  <c r="AS635" i="1"/>
  <c r="AS636" i="1"/>
  <c r="AS637" i="1"/>
  <c r="AU637" i="1" s="1"/>
  <c r="AS638" i="1"/>
  <c r="AU638" i="1" s="1"/>
  <c r="AS639" i="1"/>
  <c r="AU639" i="1" s="1"/>
  <c r="AS640" i="1"/>
  <c r="AU640" i="1" s="1"/>
  <c r="AS641" i="1"/>
  <c r="AS642" i="1"/>
  <c r="AS643" i="1"/>
  <c r="AS644" i="1"/>
  <c r="AS645" i="1"/>
  <c r="AU645" i="1" s="1"/>
  <c r="AS646" i="1"/>
  <c r="AU646" i="1" s="1"/>
  <c r="AS647" i="1"/>
  <c r="AU647" i="1" s="1"/>
  <c r="AS648" i="1"/>
  <c r="AU648" i="1" s="1"/>
  <c r="AS649" i="1"/>
  <c r="AS650" i="1"/>
  <c r="AS651" i="1"/>
  <c r="AS652" i="1"/>
  <c r="AS653" i="1"/>
  <c r="AU653" i="1" s="1"/>
  <c r="AS654" i="1"/>
  <c r="AU654" i="1" s="1"/>
  <c r="AS655" i="1"/>
  <c r="AU655" i="1" s="1"/>
  <c r="AS656" i="1"/>
  <c r="AU656" i="1" s="1"/>
  <c r="AS657" i="1"/>
  <c r="AS658" i="1"/>
  <c r="AS659" i="1"/>
  <c r="AS660" i="1"/>
  <c r="AS661" i="1"/>
  <c r="AU661" i="1" s="1"/>
  <c r="AS662" i="1"/>
  <c r="AU662" i="1" s="1"/>
  <c r="AS663" i="1"/>
  <c r="AU663" i="1" s="1"/>
  <c r="AS664" i="1"/>
  <c r="AU664" i="1" s="1"/>
  <c r="AS665" i="1"/>
  <c r="AS666" i="1"/>
  <c r="AS667" i="1"/>
  <c r="AS668" i="1"/>
  <c r="AS669" i="1"/>
  <c r="AU669" i="1" s="1"/>
  <c r="AS670" i="1"/>
  <c r="AU670" i="1" s="1"/>
  <c r="AS671" i="1"/>
  <c r="AU671" i="1" s="1"/>
  <c r="AS672" i="1"/>
  <c r="AU672" i="1" s="1"/>
  <c r="AS673" i="1"/>
  <c r="AS674" i="1"/>
  <c r="AS675" i="1"/>
  <c r="AS676" i="1"/>
  <c r="AS677" i="1"/>
  <c r="AU677" i="1" s="1"/>
  <c r="AS678" i="1"/>
  <c r="AU678" i="1" s="1"/>
  <c r="AS679" i="1"/>
  <c r="AU679" i="1" s="1"/>
  <c r="AS680" i="1"/>
  <c r="AU680" i="1" s="1"/>
  <c r="AS681" i="1"/>
  <c r="AS683" i="1"/>
  <c r="AS684" i="1"/>
  <c r="AS685" i="1"/>
  <c r="AS686" i="1"/>
  <c r="AU686" i="1" s="1"/>
  <c r="AS687" i="1"/>
  <c r="AU687" i="1" s="1"/>
  <c r="AS688" i="1"/>
  <c r="AU688" i="1" s="1"/>
  <c r="AS689" i="1"/>
  <c r="AU689" i="1" s="1"/>
  <c r="AS690" i="1"/>
  <c r="AS691" i="1"/>
  <c r="AS692" i="1"/>
  <c r="AS693" i="1"/>
  <c r="AS694" i="1"/>
  <c r="AU694" i="1" s="1"/>
  <c r="AS696" i="1"/>
  <c r="AU696" i="1" s="1"/>
  <c r="AS697" i="1"/>
  <c r="AU697" i="1" s="1"/>
  <c r="AS698" i="1"/>
  <c r="AU698" i="1" s="1"/>
  <c r="AS699" i="1"/>
  <c r="AS700" i="1"/>
  <c r="AS701" i="1"/>
  <c r="AS702" i="1"/>
  <c r="AS703" i="1"/>
  <c r="AU703" i="1" s="1"/>
  <c r="AS704" i="1"/>
  <c r="AU704" i="1" s="1"/>
  <c r="AS705" i="1"/>
  <c r="AU705" i="1" s="1"/>
  <c r="AS706" i="1"/>
  <c r="AU706" i="1" s="1"/>
  <c r="AS707" i="1"/>
  <c r="AS708" i="1"/>
  <c r="AS709" i="1"/>
  <c r="AS710" i="1"/>
  <c r="AS711" i="1"/>
  <c r="AU711" i="1" s="1"/>
  <c r="AS712" i="1"/>
  <c r="AU712" i="1" s="1"/>
  <c r="AS713" i="1"/>
  <c r="AU713" i="1" s="1"/>
  <c r="AS714" i="1"/>
  <c r="AU714" i="1" s="1"/>
  <c r="AS715" i="1"/>
  <c r="AS716" i="1"/>
  <c r="AS717" i="1"/>
  <c r="AS718" i="1"/>
  <c r="AS719" i="1"/>
  <c r="AU719" i="1" s="1"/>
  <c r="AS720" i="1"/>
  <c r="AU720" i="1" s="1"/>
  <c r="AS721" i="1"/>
  <c r="AU721" i="1" s="1"/>
  <c r="AS722" i="1"/>
  <c r="AU722" i="1" s="1"/>
  <c r="AS723" i="1"/>
  <c r="AS724" i="1"/>
  <c r="AS725" i="1"/>
  <c r="AS726" i="1"/>
  <c r="AS727" i="1"/>
  <c r="AU727" i="1" s="1"/>
  <c r="AS728" i="1"/>
  <c r="AU728" i="1" s="1"/>
  <c r="AS729" i="1"/>
  <c r="AU729" i="1" s="1"/>
  <c r="AS730" i="1"/>
  <c r="AU730" i="1" s="1"/>
  <c r="AS731" i="1"/>
  <c r="AS732" i="1"/>
  <c r="AS733" i="1"/>
  <c r="AS734" i="1"/>
  <c r="AS735" i="1"/>
  <c r="AU735" i="1" s="1"/>
  <c r="AS736" i="1"/>
  <c r="AU736" i="1" s="1"/>
  <c r="AS737" i="1"/>
  <c r="AU737" i="1" s="1"/>
  <c r="AS738" i="1"/>
  <c r="AU738" i="1" s="1"/>
  <c r="AS739" i="1"/>
  <c r="AS740" i="1"/>
  <c r="AS741" i="1"/>
  <c r="AS742" i="1"/>
  <c r="AS743" i="1"/>
  <c r="AU743" i="1" s="1"/>
  <c r="AS744" i="1"/>
  <c r="AU744" i="1" s="1"/>
  <c r="AS745" i="1"/>
  <c r="AU745" i="1" s="1"/>
  <c r="AS746" i="1"/>
  <c r="AU746" i="1" s="1"/>
  <c r="AS747" i="1"/>
  <c r="AS748" i="1"/>
  <c r="AS749" i="1"/>
  <c r="AS750" i="1"/>
  <c r="AS751" i="1"/>
  <c r="AU751" i="1" s="1"/>
  <c r="AS752" i="1"/>
  <c r="AU752" i="1" s="1"/>
  <c r="AS753" i="1"/>
  <c r="AU753" i="1" s="1"/>
  <c r="AS754" i="1"/>
  <c r="AU754" i="1" s="1"/>
  <c r="AS755" i="1"/>
  <c r="AS756" i="1"/>
  <c r="AS757" i="1"/>
  <c r="AS758" i="1"/>
  <c r="AS759" i="1"/>
  <c r="AU759" i="1" s="1"/>
  <c r="AS760" i="1"/>
  <c r="AU760" i="1" s="1"/>
  <c r="AS761" i="1"/>
  <c r="AU761" i="1" s="1"/>
  <c r="AS762" i="1"/>
  <c r="AU762" i="1" s="1"/>
  <c r="AS763" i="1"/>
  <c r="AS764" i="1"/>
  <c r="AS765" i="1"/>
  <c r="AS766" i="1"/>
  <c r="AS767" i="1"/>
  <c r="AU767" i="1" s="1"/>
  <c r="AS768" i="1"/>
  <c r="AU768" i="1" s="1"/>
  <c r="AS769" i="1"/>
  <c r="AU769" i="1" s="1"/>
  <c r="AS770" i="1"/>
  <c r="AU770" i="1" s="1"/>
  <c r="AS771" i="1"/>
  <c r="AS772" i="1"/>
  <c r="AS773" i="1"/>
  <c r="AS774" i="1"/>
  <c r="AS775" i="1"/>
  <c r="AU775" i="1" s="1"/>
  <c r="AS776" i="1"/>
  <c r="AU776" i="1" s="1"/>
  <c r="AS777" i="1"/>
  <c r="AU777" i="1" s="1"/>
  <c r="AS778" i="1"/>
  <c r="AU778" i="1" s="1"/>
  <c r="AS779" i="1"/>
  <c r="AS780" i="1"/>
  <c r="AS781" i="1"/>
  <c r="AS782" i="1"/>
  <c r="AS783" i="1"/>
  <c r="AU783" i="1" s="1"/>
  <c r="AS784" i="1"/>
  <c r="AU784" i="1" s="1"/>
  <c r="AS785" i="1"/>
  <c r="AU785" i="1" s="1"/>
  <c r="AS786" i="1"/>
  <c r="AU786" i="1" s="1"/>
  <c r="AS787" i="1"/>
  <c r="AS788" i="1"/>
  <c r="AS789" i="1"/>
  <c r="AS790" i="1"/>
  <c r="AS791" i="1"/>
  <c r="AU791" i="1" s="1"/>
  <c r="AS792" i="1"/>
  <c r="AU792" i="1" s="1"/>
  <c r="AS793" i="1"/>
  <c r="AU793" i="1" s="1"/>
  <c r="AS794" i="1"/>
  <c r="AU794" i="1" s="1"/>
  <c r="AS795" i="1"/>
  <c r="AS796" i="1"/>
  <c r="AS797" i="1"/>
  <c r="AS798" i="1"/>
  <c r="AS799" i="1"/>
  <c r="AU799" i="1" s="1"/>
  <c r="AS800" i="1"/>
  <c r="AU800" i="1" s="1"/>
  <c r="AS801" i="1"/>
  <c r="AU801" i="1" s="1"/>
  <c r="AS802" i="1"/>
  <c r="AU802" i="1" s="1"/>
  <c r="AS803" i="1"/>
  <c r="AS804" i="1"/>
  <c r="AS805" i="1"/>
  <c r="AS806" i="1"/>
  <c r="AS807" i="1"/>
  <c r="AU807" i="1" s="1"/>
  <c r="AS808" i="1"/>
  <c r="AU808" i="1" s="1"/>
  <c r="AS809" i="1"/>
  <c r="AU809" i="1" s="1"/>
  <c r="AS810" i="1"/>
  <c r="AU810" i="1" s="1"/>
  <c r="AS811" i="1"/>
  <c r="AS812" i="1"/>
  <c r="AS813" i="1"/>
  <c r="AS814" i="1"/>
  <c r="AS815" i="1"/>
  <c r="AU815" i="1" s="1"/>
  <c r="AS816" i="1"/>
  <c r="AU816" i="1" s="1"/>
  <c r="AS817" i="1"/>
  <c r="AU817" i="1" s="1"/>
  <c r="AS818" i="1"/>
  <c r="AU818" i="1" s="1"/>
  <c r="AS819" i="1"/>
  <c r="AS820" i="1"/>
  <c r="AS821" i="1"/>
  <c r="AS822" i="1"/>
  <c r="AS823" i="1"/>
  <c r="AU823" i="1" s="1"/>
  <c r="AS824" i="1"/>
  <c r="AU824" i="1" s="1"/>
  <c r="AS825" i="1"/>
  <c r="AU825" i="1" s="1"/>
  <c r="AS826" i="1"/>
  <c r="AU826" i="1" s="1"/>
  <c r="AS827" i="1"/>
  <c r="AS828" i="1"/>
  <c r="AS829" i="1"/>
  <c r="AS830" i="1"/>
  <c r="AS831" i="1"/>
  <c r="AU831" i="1" s="1"/>
  <c r="AS832" i="1"/>
  <c r="AU832" i="1" s="1"/>
  <c r="AS833" i="1"/>
  <c r="AU833" i="1" s="1"/>
  <c r="AS834" i="1"/>
  <c r="AU834" i="1" s="1"/>
  <c r="AS835" i="1"/>
  <c r="AS836" i="1"/>
  <c r="AS837" i="1"/>
  <c r="AS838" i="1"/>
  <c r="AS839" i="1"/>
  <c r="AU839" i="1" s="1"/>
  <c r="AS840" i="1"/>
  <c r="AU840" i="1" s="1"/>
  <c r="AS841" i="1"/>
  <c r="AU841" i="1" s="1"/>
  <c r="AS842" i="1"/>
  <c r="AU842" i="1" s="1"/>
  <c r="AS843" i="1"/>
  <c r="AS844" i="1"/>
  <c r="AS845" i="1"/>
  <c r="AS846" i="1"/>
  <c r="AS847" i="1"/>
  <c r="AU847" i="1" s="1"/>
  <c r="AS848" i="1"/>
  <c r="AU848" i="1" s="1"/>
  <c r="AS849" i="1"/>
  <c r="AU849" i="1" s="1"/>
  <c r="AS850" i="1"/>
  <c r="AU850" i="1" s="1"/>
  <c r="AS851" i="1"/>
  <c r="AS852" i="1"/>
  <c r="AS853" i="1"/>
  <c r="AS854" i="1"/>
  <c r="AS855" i="1"/>
  <c r="AU855" i="1" s="1"/>
  <c r="AS856" i="1"/>
  <c r="AU856" i="1" s="1"/>
  <c r="AS857" i="1"/>
  <c r="AU857" i="1" s="1"/>
  <c r="AS858" i="1"/>
  <c r="AU858" i="1" s="1"/>
  <c r="AS859" i="1"/>
  <c r="AS860" i="1"/>
  <c r="AS861" i="1"/>
  <c r="AS862" i="1"/>
  <c r="AS863" i="1"/>
  <c r="AU863" i="1" s="1"/>
  <c r="AS864" i="1"/>
  <c r="AU864" i="1" s="1"/>
  <c r="AS865" i="1"/>
  <c r="AU865" i="1" s="1"/>
  <c r="AS12" i="1"/>
  <c r="AU12" i="1" s="1"/>
  <c r="AU844" i="1" l="1"/>
  <c r="AU828" i="1"/>
  <c r="AU804" i="1"/>
  <c r="AU788" i="1"/>
  <c r="AU772" i="1"/>
  <c r="AU756" i="1"/>
  <c r="AU740" i="1"/>
  <c r="AU732" i="1"/>
  <c r="AU716" i="1"/>
  <c r="AU700" i="1"/>
  <c r="AU691" i="1"/>
  <c r="AU674" i="1"/>
  <c r="AU666" i="1"/>
  <c r="AU658" i="1"/>
  <c r="AU642" i="1"/>
  <c r="AU634" i="1"/>
  <c r="AU626" i="1"/>
  <c r="AU618" i="1"/>
  <c r="AU610" i="1"/>
  <c r="AU602" i="1"/>
  <c r="AU594" i="1"/>
  <c r="AU586" i="1"/>
  <c r="AU578" i="1"/>
  <c r="AU570" i="1"/>
  <c r="AU562" i="1"/>
  <c r="AU554" i="1"/>
  <c r="AU546" i="1"/>
  <c r="AU538" i="1"/>
  <c r="AU530" i="1"/>
  <c r="AU522" i="1"/>
  <c r="AU514" i="1"/>
  <c r="AU506" i="1"/>
  <c r="AU498" i="1"/>
  <c r="AU490" i="1"/>
  <c r="AU482" i="1"/>
  <c r="AU474" i="1"/>
  <c r="AU466" i="1"/>
  <c r="AU458" i="1"/>
  <c r="AU450" i="1"/>
  <c r="AU442" i="1"/>
  <c r="AU434" i="1"/>
  <c r="AU426" i="1"/>
  <c r="AU418" i="1"/>
  <c r="AU410" i="1"/>
  <c r="AU402" i="1"/>
  <c r="AU394" i="1"/>
  <c r="AU386" i="1"/>
  <c r="AU378" i="1"/>
  <c r="AU370" i="1"/>
  <c r="AU362" i="1"/>
  <c r="AU354" i="1"/>
  <c r="AU346" i="1"/>
  <c r="AU338" i="1"/>
  <c r="AU330" i="1"/>
  <c r="AU322" i="1"/>
  <c r="AU314" i="1"/>
  <c r="AU306" i="1"/>
  <c r="AU298" i="1"/>
  <c r="AU290" i="1"/>
  <c r="AU282" i="1"/>
  <c r="AU274" i="1"/>
  <c r="AU266" i="1"/>
  <c r="AU258" i="1"/>
  <c r="AU250" i="1"/>
  <c r="AU242" i="1"/>
  <c r="AU234" i="1"/>
  <c r="AU226" i="1"/>
  <c r="AU218" i="1"/>
  <c r="AU210" i="1"/>
  <c r="AU202" i="1"/>
  <c r="AU194" i="1"/>
  <c r="AU186" i="1"/>
  <c r="AU178" i="1"/>
  <c r="AU170" i="1"/>
  <c r="AU162" i="1"/>
  <c r="AU154" i="1"/>
  <c r="AU146" i="1"/>
  <c r="AU138" i="1"/>
  <c r="AU130" i="1"/>
  <c r="AU122" i="1"/>
  <c r="AU114" i="1"/>
  <c r="AU106" i="1"/>
  <c r="AU98" i="1"/>
  <c r="AU90" i="1"/>
  <c r="AU82" i="1"/>
  <c r="AU74" i="1"/>
  <c r="AU66" i="1"/>
  <c r="AU58" i="1"/>
  <c r="AU50" i="1"/>
  <c r="AU42" i="1"/>
  <c r="AU34" i="1"/>
  <c r="AU26" i="1"/>
  <c r="AU18" i="1"/>
  <c r="AU860" i="1"/>
  <c r="AU852" i="1"/>
  <c r="AU836" i="1"/>
  <c r="AU820" i="1"/>
  <c r="AU812" i="1"/>
  <c r="AU796" i="1"/>
  <c r="AU780" i="1"/>
  <c r="AU764" i="1"/>
  <c r="AU748" i="1"/>
  <c r="AU724" i="1"/>
  <c r="AU708" i="1"/>
  <c r="AU683" i="1"/>
  <c r="AU650" i="1"/>
  <c r="AU859" i="1"/>
  <c r="AU851" i="1"/>
  <c r="AU843" i="1"/>
  <c r="AU835" i="1"/>
  <c r="AU827" i="1"/>
  <c r="AU819" i="1"/>
  <c r="AU811" i="1"/>
  <c r="AU803" i="1"/>
  <c r="AU795" i="1"/>
  <c r="AU787" i="1"/>
  <c r="AU779" i="1"/>
  <c r="AU771" i="1"/>
  <c r="AU763" i="1"/>
  <c r="AU755" i="1"/>
  <c r="AU747" i="1"/>
  <c r="AU739" i="1"/>
  <c r="AU731" i="1"/>
  <c r="AU723" i="1"/>
  <c r="AU715" i="1"/>
  <c r="AU707" i="1"/>
  <c r="AU699" i="1"/>
  <c r="AU862" i="1"/>
  <c r="AU846" i="1"/>
  <c r="AU830" i="1"/>
  <c r="AU814" i="1"/>
  <c r="AU798" i="1"/>
  <c r="AU782" i="1"/>
  <c r="AU766" i="1"/>
  <c r="AU750" i="1"/>
  <c r="AU734" i="1"/>
  <c r="AU718" i="1"/>
  <c r="AU702" i="1"/>
  <c r="AU685" i="1"/>
  <c r="AU668" i="1"/>
  <c r="AU652" i="1"/>
  <c r="AU636" i="1"/>
  <c r="AU620" i="1"/>
  <c r="AU604" i="1"/>
  <c r="AU580" i="1"/>
  <c r="AU564" i="1"/>
  <c r="AU548" i="1"/>
  <c r="AU540" i="1"/>
  <c r="AU532" i="1"/>
  <c r="AU524" i="1"/>
  <c r="AU516" i="1"/>
  <c r="AU500" i="1"/>
  <c r="AU492" i="1"/>
  <c r="AU484" i="1"/>
  <c r="AU476" i="1"/>
  <c r="AU468" i="1"/>
  <c r="AU460" i="1"/>
  <c r="AU452" i="1"/>
  <c r="AU444" i="1"/>
  <c r="AU436" i="1"/>
  <c r="AU428" i="1"/>
  <c r="AU420" i="1"/>
  <c r="AU412" i="1"/>
  <c r="AU404" i="1"/>
  <c r="AU396" i="1"/>
  <c r="AU388" i="1"/>
  <c r="AU380" i="1"/>
  <c r="AU372" i="1"/>
  <c r="AU364" i="1"/>
  <c r="AU356" i="1"/>
  <c r="AU348" i="1"/>
  <c r="AU340" i="1"/>
  <c r="AU332" i="1"/>
  <c r="AU324" i="1"/>
  <c r="AU316" i="1"/>
  <c r="AU308" i="1"/>
  <c r="AU300" i="1"/>
  <c r="AU292" i="1"/>
  <c r="AU284" i="1"/>
  <c r="AU276" i="1"/>
  <c r="AU268" i="1"/>
  <c r="AU260" i="1"/>
  <c r="AU252" i="1"/>
  <c r="AU244" i="1"/>
  <c r="AU236" i="1"/>
  <c r="AU228" i="1"/>
  <c r="AU220" i="1"/>
  <c r="AU212" i="1"/>
  <c r="AU204" i="1"/>
  <c r="AU196" i="1"/>
  <c r="AU188" i="1"/>
  <c r="AU180" i="1"/>
  <c r="AU172" i="1"/>
  <c r="AU164" i="1"/>
  <c r="AU156" i="1"/>
  <c r="AU148" i="1"/>
  <c r="AU140" i="1"/>
  <c r="AU132" i="1"/>
  <c r="AU124" i="1"/>
  <c r="AU116" i="1"/>
  <c r="AU108" i="1"/>
  <c r="AU100" i="1"/>
  <c r="AU92" i="1"/>
  <c r="AU84" i="1"/>
  <c r="AU76" i="1"/>
  <c r="AU68" i="1"/>
  <c r="AU60" i="1"/>
  <c r="AU52" i="1"/>
  <c r="AU44" i="1"/>
  <c r="AU36" i="1"/>
  <c r="AU28" i="1"/>
  <c r="AU20" i="1"/>
  <c r="AU854" i="1"/>
  <c r="AU838" i="1"/>
  <c r="AU822" i="1"/>
  <c r="AU806" i="1"/>
  <c r="AU790" i="1"/>
  <c r="AU774" i="1"/>
  <c r="AU758" i="1"/>
  <c r="AU742" i="1"/>
  <c r="AU726" i="1"/>
  <c r="AU710" i="1"/>
  <c r="AU693" i="1"/>
  <c r="AU676" i="1"/>
  <c r="AU660" i="1"/>
  <c r="AU644" i="1"/>
  <c r="AU628" i="1"/>
  <c r="AU612" i="1"/>
  <c r="AU596" i="1"/>
  <c r="AU588" i="1"/>
  <c r="AU572" i="1"/>
  <c r="AU556" i="1"/>
  <c r="AU508" i="1"/>
  <c r="AU690" i="1"/>
  <c r="AU681" i="1"/>
  <c r="AU673" i="1"/>
  <c r="AU665" i="1"/>
  <c r="AU657" i="1"/>
  <c r="AU649" i="1"/>
  <c r="AU641" i="1"/>
  <c r="AU633" i="1"/>
  <c r="AU625" i="1"/>
  <c r="AU617" i="1"/>
  <c r="AU609" i="1"/>
  <c r="AU601" i="1"/>
  <c r="AU593" i="1"/>
  <c r="AU585" i="1"/>
  <c r="AU577" i="1"/>
  <c r="AU569" i="1"/>
  <c r="AU561" i="1"/>
  <c r="AU553" i="1"/>
  <c r="AU545" i="1"/>
  <c r="AU537" i="1"/>
  <c r="AU529" i="1"/>
  <c r="AU521" i="1"/>
  <c r="AU513" i="1"/>
  <c r="AU505" i="1"/>
  <c r="AU497" i="1"/>
  <c r="AU489" i="1"/>
  <c r="AU481" i="1"/>
  <c r="AU473" i="1"/>
  <c r="AU465" i="1"/>
  <c r="AU457" i="1"/>
  <c r="AU449" i="1"/>
  <c r="AU441" i="1"/>
  <c r="AU433" i="1"/>
  <c r="AU425" i="1"/>
  <c r="AU417" i="1"/>
  <c r="AU409" i="1"/>
  <c r="AU401" i="1"/>
  <c r="AU393" i="1"/>
  <c r="AU385" i="1"/>
  <c r="AU377" i="1"/>
  <c r="AU369" i="1"/>
  <c r="AU361" i="1"/>
  <c r="AU353" i="1"/>
  <c r="AU345" i="1"/>
  <c r="AU337" i="1"/>
  <c r="AU329" i="1"/>
  <c r="AU321" i="1"/>
  <c r="AU313" i="1"/>
  <c r="AU305" i="1"/>
  <c r="AU297" i="1"/>
  <c r="AU289" i="1"/>
  <c r="AU281" i="1"/>
  <c r="AU273" i="1"/>
  <c r="AU265" i="1"/>
  <c r="AU257" i="1"/>
  <c r="AU249" i="1"/>
  <c r="AU241" i="1"/>
  <c r="AU233" i="1"/>
  <c r="AU225" i="1"/>
  <c r="AU217" i="1"/>
  <c r="AU209" i="1"/>
  <c r="AU201" i="1"/>
  <c r="AU193" i="1"/>
  <c r="AU185" i="1"/>
  <c r="AU177" i="1"/>
  <c r="AU169" i="1"/>
  <c r="AU161" i="1"/>
  <c r="AU153" i="1"/>
  <c r="AU145" i="1"/>
  <c r="AU137" i="1"/>
  <c r="AU129" i="1"/>
  <c r="AU121" i="1"/>
  <c r="AU113" i="1"/>
  <c r="AU105" i="1"/>
  <c r="AU97" i="1"/>
  <c r="AU89" i="1"/>
  <c r="AU81" i="1"/>
  <c r="AU73" i="1"/>
  <c r="AU65" i="1"/>
  <c r="AU57" i="1"/>
  <c r="AU49" i="1"/>
  <c r="AU41" i="1"/>
  <c r="AU33" i="1"/>
  <c r="AU25" i="1"/>
  <c r="AU17" i="1"/>
  <c r="AU861" i="1"/>
  <c r="AU853" i="1"/>
  <c r="AU845" i="1"/>
  <c r="AU837" i="1"/>
  <c r="AU829" i="1"/>
  <c r="AU821" i="1"/>
  <c r="AU813" i="1"/>
  <c r="AU805" i="1"/>
  <c r="AU797" i="1"/>
  <c r="AU789" i="1"/>
  <c r="AU781" i="1"/>
  <c r="AU773" i="1"/>
  <c r="AU765" i="1"/>
  <c r="AU757" i="1"/>
  <c r="AU749" i="1"/>
  <c r="AU741" i="1"/>
  <c r="AU733" i="1"/>
  <c r="AU725" i="1"/>
  <c r="AU717" i="1"/>
  <c r="AU709" i="1"/>
  <c r="AU701" i="1"/>
  <c r="AU692" i="1"/>
  <c r="AU684" i="1"/>
  <c r="AU675" i="1"/>
  <c r="AU667" i="1"/>
  <c r="AU659" i="1"/>
  <c r="AU651" i="1"/>
  <c r="AU643" i="1"/>
  <c r="AU635" i="1"/>
  <c r="AU627" i="1"/>
  <c r="AU619" i="1"/>
  <c r="AU611" i="1"/>
  <c r="AU603" i="1"/>
  <c r="AU595" i="1"/>
  <c r="AU587" i="1"/>
  <c r="AU579" i="1"/>
  <c r="AU571" i="1"/>
  <c r="AU563" i="1"/>
  <c r="AU555" i="1"/>
  <c r="AU547" i="1"/>
  <c r="AU539" i="1"/>
  <c r="AU531" i="1"/>
  <c r="AU523" i="1"/>
  <c r="AU515" i="1"/>
  <c r="AU507" i="1"/>
  <c r="AU499" i="1"/>
  <c r="AU491" i="1"/>
  <c r="AU483" i="1"/>
  <c r="AU475" i="1"/>
  <c r="AU467" i="1"/>
  <c r="AU459" i="1"/>
  <c r="AU451" i="1"/>
  <c r="AU443" i="1"/>
  <c r="AU435" i="1"/>
  <c r="AU427" i="1"/>
  <c r="AU419" i="1"/>
  <c r="AU411" i="1"/>
  <c r="AU403" i="1"/>
  <c r="AU395" i="1"/>
  <c r="AU387" i="1"/>
  <c r="AU379" i="1"/>
  <c r="AU371" i="1"/>
  <c r="AU363" i="1"/>
  <c r="AU355" i="1"/>
  <c r="AU347" i="1"/>
  <c r="AU339" i="1"/>
  <c r="AU331" i="1"/>
  <c r="AU323" i="1"/>
  <c r="AU315" i="1"/>
  <c r="AU307" i="1"/>
  <c r="AU299" i="1"/>
  <c r="AU291" i="1"/>
  <c r="AU283" i="1"/>
  <c r="AU275" i="1"/>
  <c r="AU267" i="1"/>
  <c r="AU259" i="1"/>
  <c r="AU251" i="1"/>
  <c r="AU243" i="1"/>
  <c r="AU235" i="1"/>
  <c r="AU227" i="1"/>
  <c r="AU219" i="1"/>
  <c r="AU211" i="1"/>
  <c r="AU203" i="1"/>
  <c r="AU195" i="1"/>
  <c r="AU187" i="1"/>
  <c r="AU179" i="1"/>
  <c r="AU171" i="1"/>
  <c r="AU163" i="1"/>
  <c r="AU155" i="1"/>
  <c r="AU147" i="1"/>
  <c r="AU139" i="1"/>
  <c r="AU131" i="1"/>
  <c r="AU123" i="1"/>
  <c r="AU115" i="1"/>
  <c r="AU107" i="1"/>
  <c r="AU99" i="1"/>
  <c r="AU91" i="1"/>
  <c r="AU83" i="1"/>
  <c r="AU75" i="1"/>
  <c r="AU67" i="1"/>
  <c r="AU59" i="1"/>
  <c r="AU51" i="1"/>
  <c r="AU43" i="1"/>
  <c r="AU35" i="1"/>
  <c r="AU27" i="1"/>
  <c r="AU19" i="1"/>
  <c r="Z13" i="1"/>
  <c r="AA13" i="1" s="1"/>
  <c r="AE13" i="1" s="1"/>
  <c r="AF13" i="1" s="1"/>
  <c r="Z14" i="1"/>
  <c r="AA14" i="1" s="1"/>
  <c r="AE14" i="1" s="1"/>
  <c r="AF14" i="1" s="1"/>
  <c r="Z15" i="1"/>
  <c r="AA15" i="1" s="1"/>
  <c r="AE15" i="1" s="1"/>
  <c r="AF15" i="1" s="1"/>
  <c r="Z16" i="1"/>
  <c r="AA16" i="1" s="1"/>
  <c r="AE16" i="1" s="1"/>
  <c r="AF16" i="1" s="1"/>
  <c r="Z17" i="1"/>
  <c r="AA17" i="1" s="1"/>
  <c r="AE17" i="1" s="1"/>
  <c r="AF17" i="1" s="1"/>
  <c r="Z18" i="1"/>
  <c r="AA18" i="1" s="1"/>
  <c r="Z19" i="1"/>
  <c r="AA19" i="1" s="1"/>
  <c r="AE19" i="1" s="1"/>
  <c r="AF19" i="1" s="1"/>
  <c r="Z20" i="1"/>
  <c r="AA20" i="1" s="1"/>
  <c r="Z21" i="1"/>
  <c r="AA21" i="1" s="1"/>
  <c r="Z22" i="1"/>
  <c r="AA22" i="1" s="1"/>
  <c r="Z23" i="1"/>
  <c r="AA23" i="1" s="1"/>
  <c r="Z24" i="1"/>
  <c r="AA24" i="1" s="1"/>
  <c r="Z25" i="1"/>
  <c r="AA25" i="1" s="1"/>
  <c r="Z26" i="1"/>
  <c r="AA26" i="1" s="1"/>
  <c r="AE26" i="1" s="1"/>
  <c r="AF26" i="1" s="1"/>
  <c r="Z27" i="1"/>
  <c r="AA27" i="1" s="1"/>
  <c r="Z28" i="1"/>
  <c r="AA28" i="1" s="1"/>
  <c r="Z29" i="1"/>
  <c r="AA29" i="1" s="1"/>
  <c r="Z30" i="1"/>
  <c r="AA30" i="1" s="1"/>
  <c r="Z31" i="1"/>
  <c r="AA31" i="1" s="1"/>
  <c r="AE31" i="1" s="1"/>
  <c r="AF31" i="1" s="1"/>
  <c r="Z32" i="1"/>
  <c r="AA32" i="1" s="1"/>
  <c r="Z33" i="1"/>
  <c r="AA33" i="1" s="1"/>
  <c r="Z34" i="1"/>
  <c r="AA34" i="1" s="1"/>
  <c r="Z35" i="1"/>
  <c r="AA35" i="1" s="1"/>
  <c r="Z36" i="1"/>
  <c r="AA36" i="1" s="1"/>
  <c r="Z37" i="1"/>
  <c r="AA37" i="1" s="1"/>
  <c r="Z38" i="1"/>
  <c r="AA38" i="1" s="1"/>
  <c r="AE38" i="1" s="1"/>
  <c r="AF38" i="1" s="1"/>
  <c r="Z39" i="1"/>
  <c r="AA39" i="1" s="1"/>
  <c r="AE39" i="1" s="1"/>
  <c r="AF39" i="1" s="1"/>
  <c r="Z40" i="1"/>
  <c r="AA40" i="1" s="1"/>
  <c r="Z41" i="1"/>
  <c r="AA41" i="1" s="1"/>
  <c r="AE41" i="1" s="1"/>
  <c r="AF41" i="1" s="1"/>
  <c r="Z42" i="1"/>
  <c r="AA42" i="1" s="1"/>
  <c r="AE42" i="1" s="1"/>
  <c r="AF42" i="1" s="1"/>
  <c r="Z43" i="1"/>
  <c r="AA43" i="1" s="1"/>
  <c r="AE43" i="1" s="1"/>
  <c r="AF43" i="1" s="1"/>
  <c r="Z44" i="1"/>
  <c r="AA44" i="1" s="1"/>
  <c r="AE44" i="1" s="1"/>
  <c r="AF44" i="1" s="1"/>
  <c r="Z45" i="1"/>
  <c r="AA45" i="1" s="1"/>
  <c r="Z46" i="1"/>
  <c r="AA46" i="1" s="1"/>
  <c r="AE46" i="1" s="1"/>
  <c r="AF46" i="1" s="1"/>
  <c r="Z47" i="1"/>
  <c r="AA47" i="1" s="1"/>
  <c r="AE47" i="1" s="1"/>
  <c r="AF47" i="1" s="1"/>
  <c r="Z48" i="1"/>
  <c r="AA48" i="1" s="1"/>
  <c r="AE48" i="1" s="1"/>
  <c r="AF48" i="1" s="1"/>
  <c r="Z49" i="1"/>
  <c r="AA49" i="1" s="1"/>
  <c r="AE49" i="1" s="1"/>
  <c r="AF49" i="1" s="1"/>
  <c r="Z50" i="1"/>
  <c r="AA50" i="1" s="1"/>
  <c r="AE50" i="1" s="1"/>
  <c r="AF50" i="1" s="1"/>
  <c r="Z51" i="1"/>
  <c r="AA51" i="1" s="1"/>
  <c r="AE51" i="1" s="1"/>
  <c r="AF51" i="1" s="1"/>
  <c r="Z52" i="1"/>
  <c r="AA52" i="1" s="1"/>
  <c r="AE52" i="1" s="1"/>
  <c r="AF52" i="1" s="1"/>
  <c r="Z53" i="1"/>
  <c r="AA53" i="1" s="1"/>
  <c r="Z54" i="1"/>
  <c r="AA54" i="1" s="1"/>
  <c r="AE54" i="1" s="1"/>
  <c r="AF54" i="1" s="1"/>
  <c r="Z55" i="1"/>
  <c r="AA55" i="1" s="1"/>
  <c r="AE55" i="1" s="1"/>
  <c r="AF55" i="1" s="1"/>
  <c r="Z56" i="1"/>
  <c r="AA56" i="1" s="1"/>
  <c r="Z57" i="1"/>
  <c r="AA57" i="1" s="1"/>
  <c r="AE57" i="1" s="1"/>
  <c r="AF57" i="1" s="1"/>
  <c r="Z58" i="1"/>
  <c r="AA58" i="1" s="1"/>
  <c r="AE58" i="1" s="1"/>
  <c r="AF58" i="1" s="1"/>
  <c r="Z59" i="1"/>
  <c r="AA59" i="1" s="1"/>
  <c r="AE59" i="1" s="1"/>
  <c r="AF59" i="1" s="1"/>
  <c r="Z60" i="1"/>
  <c r="AA60" i="1" s="1"/>
  <c r="AE60" i="1" s="1"/>
  <c r="AF60" i="1" s="1"/>
  <c r="Z61" i="1"/>
  <c r="AA61" i="1" s="1"/>
  <c r="AE61" i="1" s="1"/>
  <c r="AF61" i="1" s="1"/>
  <c r="Z62" i="1"/>
  <c r="AA62" i="1" s="1"/>
  <c r="AE62" i="1" s="1"/>
  <c r="AF62" i="1" s="1"/>
  <c r="Z63" i="1"/>
  <c r="AA63" i="1" s="1"/>
  <c r="AE63" i="1" s="1"/>
  <c r="AF63" i="1" s="1"/>
  <c r="Z64" i="1"/>
  <c r="AA64" i="1" s="1"/>
  <c r="AE64" i="1" s="1"/>
  <c r="AF64" i="1" s="1"/>
  <c r="Z65" i="1"/>
  <c r="AA65" i="1" s="1"/>
  <c r="AE65" i="1" s="1"/>
  <c r="AF65" i="1" s="1"/>
  <c r="Z66" i="1"/>
  <c r="AA66" i="1" s="1"/>
  <c r="Z67" i="1"/>
  <c r="AA67" i="1" s="1"/>
  <c r="AE67" i="1" s="1"/>
  <c r="AF67" i="1" s="1"/>
  <c r="Z68" i="1"/>
  <c r="AA68" i="1" s="1"/>
  <c r="Z69" i="1"/>
  <c r="AA69" i="1" s="1"/>
  <c r="AE69" i="1" s="1"/>
  <c r="AF69" i="1" s="1"/>
  <c r="Z70" i="1"/>
  <c r="AA70" i="1" s="1"/>
  <c r="Z71" i="1"/>
  <c r="AA71" i="1" s="1"/>
  <c r="AE71" i="1" s="1"/>
  <c r="AF71" i="1" s="1"/>
  <c r="Z72" i="1"/>
  <c r="AA72" i="1" s="1"/>
  <c r="AE72" i="1" s="1"/>
  <c r="AF72" i="1" s="1"/>
  <c r="Z73" i="1"/>
  <c r="AA73" i="1" s="1"/>
  <c r="AE73" i="1" s="1"/>
  <c r="AF73" i="1" s="1"/>
  <c r="Z74" i="1"/>
  <c r="AA74" i="1" s="1"/>
  <c r="AE74" i="1" s="1"/>
  <c r="AF74" i="1" s="1"/>
  <c r="Z75" i="1"/>
  <c r="AA75" i="1" s="1"/>
  <c r="AE75" i="1" s="1"/>
  <c r="AF75" i="1" s="1"/>
  <c r="Z76" i="1"/>
  <c r="AA76" i="1" s="1"/>
  <c r="AE76" i="1" s="1"/>
  <c r="AF76" i="1" s="1"/>
  <c r="Z77" i="1"/>
  <c r="AA77" i="1" s="1"/>
  <c r="AE77" i="1" s="1"/>
  <c r="AF77" i="1" s="1"/>
  <c r="Z78" i="1"/>
  <c r="AA78" i="1" s="1"/>
  <c r="AE78" i="1" s="1"/>
  <c r="AF78" i="1" s="1"/>
  <c r="Z79" i="1"/>
  <c r="AA79" i="1" s="1"/>
  <c r="Z80" i="1"/>
  <c r="AA80" i="1" s="1"/>
  <c r="Z81" i="1"/>
  <c r="AA81" i="1" s="1"/>
  <c r="AE81" i="1" s="1"/>
  <c r="AF81" i="1" s="1"/>
  <c r="Z82" i="1"/>
  <c r="AA82" i="1" s="1"/>
  <c r="AE82" i="1" s="1"/>
  <c r="AF82" i="1" s="1"/>
  <c r="Z83" i="1"/>
  <c r="AA83" i="1" s="1"/>
  <c r="AE83" i="1" s="1"/>
  <c r="AF83" i="1" s="1"/>
  <c r="Z84" i="1"/>
  <c r="AA84" i="1" s="1"/>
  <c r="AE84" i="1" s="1"/>
  <c r="AF84" i="1" s="1"/>
  <c r="Z85" i="1"/>
  <c r="AA85" i="1" s="1"/>
  <c r="Z86" i="1"/>
  <c r="AA86" i="1" s="1"/>
  <c r="AE86" i="1" s="1"/>
  <c r="AF86" i="1" s="1"/>
  <c r="Z87" i="1"/>
  <c r="AA87" i="1" s="1"/>
  <c r="AE87" i="1" s="1"/>
  <c r="AF87" i="1" s="1"/>
  <c r="Z88" i="1"/>
  <c r="AA88" i="1" s="1"/>
  <c r="Z89" i="1"/>
  <c r="AA89" i="1" s="1"/>
  <c r="AE89" i="1" s="1"/>
  <c r="AF89" i="1" s="1"/>
  <c r="Z90" i="1"/>
  <c r="AA90" i="1" s="1"/>
  <c r="AE90" i="1" s="1"/>
  <c r="AF90" i="1" s="1"/>
  <c r="Z91" i="1"/>
  <c r="AA91" i="1" s="1"/>
  <c r="AE91" i="1" s="1"/>
  <c r="AF91" i="1" s="1"/>
  <c r="Z92" i="1"/>
  <c r="AA92" i="1" s="1"/>
  <c r="Z93" i="1"/>
  <c r="AA93" i="1" s="1"/>
  <c r="Z94" i="1"/>
  <c r="AA94" i="1" s="1"/>
  <c r="AE94" i="1" s="1"/>
  <c r="AF94" i="1" s="1"/>
  <c r="Z95" i="1"/>
  <c r="AA95" i="1" s="1"/>
  <c r="AE95" i="1" s="1"/>
  <c r="AF95" i="1" s="1"/>
  <c r="Z96" i="1"/>
  <c r="AA96" i="1" s="1"/>
  <c r="AE96" i="1" s="1"/>
  <c r="AF96" i="1" s="1"/>
  <c r="Z97" i="1"/>
  <c r="AA97" i="1" s="1"/>
  <c r="AE97" i="1" s="1"/>
  <c r="AF97" i="1" s="1"/>
  <c r="Z98" i="1"/>
  <c r="AA98" i="1" s="1"/>
  <c r="Z99" i="1"/>
  <c r="AA99" i="1" s="1"/>
  <c r="Z100" i="1"/>
  <c r="AA100" i="1" s="1"/>
  <c r="Z101" i="1"/>
  <c r="AA101" i="1" s="1"/>
  <c r="Z102" i="1"/>
  <c r="AA102" i="1" s="1"/>
  <c r="Z103" i="1"/>
  <c r="AA103" i="1" s="1"/>
  <c r="AE103" i="1" s="1"/>
  <c r="AF103" i="1" s="1"/>
  <c r="Z104" i="1"/>
  <c r="AA104" i="1" s="1"/>
  <c r="AE104" i="1" s="1"/>
  <c r="AF104" i="1" s="1"/>
  <c r="Z105" i="1"/>
  <c r="AA105" i="1" s="1"/>
  <c r="AE105" i="1" s="1"/>
  <c r="AF105" i="1" s="1"/>
  <c r="Z106" i="1"/>
  <c r="AA106" i="1" s="1"/>
  <c r="AE106" i="1" s="1"/>
  <c r="AF106" i="1" s="1"/>
  <c r="Z107" i="1"/>
  <c r="AA107" i="1" s="1"/>
  <c r="AE107" i="1" s="1"/>
  <c r="AF107" i="1" s="1"/>
  <c r="Z108" i="1"/>
  <c r="AA108" i="1" s="1"/>
  <c r="AE108" i="1" s="1"/>
  <c r="AF108" i="1" s="1"/>
  <c r="Z109" i="1"/>
  <c r="AA109" i="1" s="1"/>
  <c r="AE109" i="1" s="1"/>
  <c r="AF109" i="1" s="1"/>
  <c r="Z110" i="1"/>
  <c r="AA110" i="1" s="1"/>
  <c r="AE110" i="1" s="1"/>
  <c r="AF110" i="1" s="1"/>
  <c r="Z111" i="1"/>
  <c r="AA111" i="1" s="1"/>
  <c r="AE111" i="1" s="1"/>
  <c r="AF111" i="1" s="1"/>
  <c r="Z112" i="1"/>
  <c r="AA112" i="1" s="1"/>
  <c r="AE112" i="1" s="1"/>
  <c r="AF112" i="1" s="1"/>
  <c r="Z113" i="1"/>
  <c r="AA113" i="1" s="1"/>
  <c r="AE113" i="1" s="1"/>
  <c r="AF113" i="1" s="1"/>
  <c r="Z114" i="1"/>
  <c r="AA114" i="1" s="1"/>
  <c r="AE114" i="1" s="1"/>
  <c r="AF114" i="1" s="1"/>
  <c r="Z115" i="1"/>
  <c r="AA115" i="1" s="1"/>
  <c r="AE115" i="1" s="1"/>
  <c r="AF115" i="1" s="1"/>
  <c r="Z116" i="1"/>
  <c r="AA116" i="1" s="1"/>
  <c r="AE116" i="1" s="1"/>
  <c r="AF116" i="1" s="1"/>
  <c r="Z117" i="1"/>
  <c r="AA117" i="1" s="1"/>
  <c r="AE117" i="1" s="1"/>
  <c r="AF117" i="1" s="1"/>
  <c r="Z118" i="1"/>
  <c r="AA118" i="1" s="1"/>
  <c r="AE118" i="1" s="1"/>
  <c r="AF118" i="1" s="1"/>
  <c r="Z119" i="1"/>
  <c r="AA119" i="1" s="1"/>
  <c r="AE119" i="1" s="1"/>
  <c r="AF119" i="1" s="1"/>
  <c r="Z120" i="1"/>
  <c r="AA120" i="1" s="1"/>
  <c r="Z121" i="1"/>
  <c r="AA121" i="1" s="1"/>
  <c r="AE121" i="1" s="1"/>
  <c r="AF121" i="1" s="1"/>
  <c r="Z122" i="1"/>
  <c r="AA122" i="1" s="1"/>
  <c r="AE122" i="1" s="1"/>
  <c r="AF122" i="1" s="1"/>
  <c r="Z123" i="1"/>
  <c r="AA123" i="1" s="1"/>
  <c r="Z124" i="1"/>
  <c r="AA124" i="1" s="1"/>
  <c r="AE124" i="1" s="1"/>
  <c r="AF124" i="1" s="1"/>
  <c r="Z125" i="1"/>
  <c r="AA125" i="1" s="1"/>
  <c r="Z126" i="1"/>
  <c r="AA126" i="1" s="1"/>
  <c r="Z127" i="1"/>
  <c r="AA127" i="1" s="1"/>
  <c r="Z128" i="1"/>
  <c r="AA128" i="1" s="1"/>
  <c r="AE128" i="1" s="1"/>
  <c r="AF128" i="1" s="1"/>
  <c r="Z129" i="1"/>
  <c r="AA129" i="1" s="1"/>
  <c r="AE129" i="1" s="1"/>
  <c r="AF129" i="1" s="1"/>
  <c r="Z130" i="1"/>
  <c r="AA130" i="1" s="1"/>
  <c r="AE130" i="1" s="1"/>
  <c r="AF130" i="1" s="1"/>
  <c r="Z131" i="1"/>
  <c r="AA131" i="1" s="1"/>
  <c r="Z132" i="1"/>
  <c r="AA132" i="1" s="1"/>
  <c r="Z133" i="1"/>
  <c r="AA133" i="1" s="1"/>
  <c r="AE133" i="1" s="1"/>
  <c r="AF133" i="1" s="1"/>
  <c r="Z134" i="1"/>
  <c r="AA134" i="1" s="1"/>
  <c r="Z135" i="1"/>
  <c r="AA135" i="1" s="1"/>
  <c r="AE135" i="1" s="1"/>
  <c r="AF135" i="1" s="1"/>
  <c r="Z136" i="1"/>
  <c r="AA136" i="1" s="1"/>
  <c r="AE136" i="1" s="1"/>
  <c r="AF136" i="1" s="1"/>
  <c r="Z137" i="1"/>
  <c r="AA137" i="1" s="1"/>
  <c r="AE137" i="1" s="1"/>
  <c r="AF137" i="1" s="1"/>
  <c r="Z138" i="1"/>
  <c r="AA138" i="1" s="1"/>
  <c r="AE138" i="1" s="1"/>
  <c r="AF138" i="1" s="1"/>
  <c r="Z139" i="1"/>
  <c r="AA139" i="1" s="1"/>
  <c r="AE139" i="1" s="1"/>
  <c r="AF139" i="1" s="1"/>
  <c r="Z140" i="1"/>
  <c r="AA140" i="1" s="1"/>
  <c r="Z141" i="1"/>
  <c r="AA141" i="1" s="1"/>
  <c r="AE141" i="1" s="1"/>
  <c r="AF141" i="1" s="1"/>
  <c r="Z142" i="1"/>
  <c r="AA142" i="1" s="1"/>
  <c r="AE142" i="1" s="1"/>
  <c r="AF142" i="1" s="1"/>
  <c r="Z143" i="1"/>
  <c r="AA143" i="1" s="1"/>
  <c r="AE143" i="1" s="1"/>
  <c r="AF143" i="1" s="1"/>
  <c r="Z144" i="1"/>
  <c r="AA144" i="1" s="1"/>
  <c r="AE144" i="1" s="1"/>
  <c r="AF144" i="1" s="1"/>
  <c r="Z145" i="1"/>
  <c r="AA145" i="1" s="1"/>
  <c r="AE145" i="1" s="1"/>
  <c r="AF145" i="1" s="1"/>
  <c r="Z146" i="1"/>
  <c r="AA146" i="1" s="1"/>
  <c r="AE146" i="1" s="1"/>
  <c r="AF146" i="1" s="1"/>
  <c r="Z147" i="1"/>
  <c r="AA147" i="1" s="1"/>
  <c r="AE147" i="1" s="1"/>
  <c r="AF147" i="1" s="1"/>
  <c r="Z148" i="1"/>
  <c r="AA148" i="1" s="1"/>
  <c r="AE148" i="1" s="1"/>
  <c r="AF148" i="1" s="1"/>
  <c r="Z149" i="1"/>
  <c r="AA149" i="1" s="1"/>
  <c r="AE149" i="1" s="1"/>
  <c r="AF149" i="1" s="1"/>
  <c r="Z150" i="1"/>
  <c r="AA150" i="1" s="1"/>
  <c r="AE150" i="1" s="1"/>
  <c r="AF150" i="1" s="1"/>
  <c r="Z151" i="1"/>
  <c r="AA151" i="1" s="1"/>
  <c r="AE151" i="1" s="1"/>
  <c r="AF151" i="1" s="1"/>
  <c r="Z152" i="1"/>
  <c r="AA152" i="1" s="1"/>
  <c r="AE152" i="1" s="1"/>
  <c r="AF152" i="1" s="1"/>
  <c r="Z153" i="1"/>
  <c r="AA153" i="1" s="1"/>
  <c r="AE153" i="1" s="1"/>
  <c r="AF153" i="1" s="1"/>
  <c r="Z154" i="1"/>
  <c r="AA154" i="1" s="1"/>
  <c r="Z155" i="1"/>
  <c r="AA155" i="1" s="1"/>
  <c r="Z156" i="1"/>
  <c r="AA156" i="1" s="1"/>
  <c r="Z157" i="1"/>
  <c r="AA157" i="1" s="1"/>
  <c r="AE157" i="1" s="1"/>
  <c r="AF157" i="1" s="1"/>
  <c r="Z158" i="1"/>
  <c r="AA158" i="1" s="1"/>
  <c r="AE158" i="1" s="1"/>
  <c r="AF158" i="1" s="1"/>
  <c r="Z159" i="1"/>
  <c r="AA159" i="1" s="1"/>
  <c r="AE159" i="1" s="1"/>
  <c r="AF159" i="1" s="1"/>
  <c r="Z160" i="1"/>
  <c r="AA160" i="1" s="1"/>
  <c r="AE160" i="1" s="1"/>
  <c r="AF160" i="1" s="1"/>
  <c r="Z161" i="1"/>
  <c r="AA161" i="1" s="1"/>
  <c r="AE161" i="1" s="1"/>
  <c r="AF161" i="1" s="1"/>
  <c r="Z162" i="1"/>
  <c r="AA162" i="1" s="1"/>
  <c r="AE162" i="1" s="1"/>
  <c r="AF162" i="1" s="1"/>
  <c r="Z163" i="1"/>
  <c r="AA163" i="1" s="1"/>
  <c r="AE163" i="1" s="1"/>
  <c r="AF163" i="1" s="1"/>
  <c r="Z164" i="1"/>
  <c r="AA164" i="1" s="1"/>
  <c r="AE164" i="1" s="1"/>
  <c r="AF164" i="1" s="1"/>
  <c r="Z165" i="1"/>
  <c r="AA165" i="1" s="1"/>
  <c r="AE165" i="1" s="1"/>
  <c r="AF165" i="1" s="1"/>
  <c r="Z166" i="1"/>
  <c r="AA166" i="1" s="1"/>
  <c r="AE166" i="1" s="1"/>
  <c r="AF166" i="1" s="1"/>
  <c r="Z167" i="1"/>
  <c r="AA167" i="1" s="1"/>
  <c r="AE167" i="1" s="1"/>
  <c r="AF167" i="1" s="1"/>
  <c r="Z168" i="1"/>
  <c r="AA168" i="1" s="1"/>
  <c r="AE168" i="1" s="1"/>
  <c r="AF168" i="1" s="1"/>
  <c r="Z169" i="1"/>
  <c r="AA169" i="1" s="1"/>
  <c r="AE169" i="1" s="1"/>
  <c r="AF169" i="1" s="1"/>
  <c r="Z170" i="1"/>
  <c r="AA170" i="1" s="1"/>
  <c r="AE170" i="1" s="1"/>
  <c r="AF170" i="1" s="1"/>
  <c r="Z171" i="1"/>
  <c r="AA171" i="1" s="1"/>
  <c r="AE171" i="1" s="1"/>
  <c r="AF171" i="1" s="1"/>
  <c r="Z172" i="1"/>
  <c r="AA172" i="1" s="1"/>
  <c r="AE172" i="1" s="1"/>
  <c r="AF172" i="1" s="1"/>
  <c r="Z173" i="1"/>
  <c r="AA173" i="1" s="1"/>
  <c r="AE173" i="1" s="1"/>
  <c r="AF173" i="1" s="1"/>
  <c r="Z174" i="1"/>
  <c r="AA174" i="1" s="1"/>
  <c r="Z175" i="1"/>
  <c r="AA175" i="1" s="1"/>
  <c r="AE175" i="1" s="1"/>
  <c r="AF175" i="1" s="1"/>
  <c r="Z176" i="1"/>
  <c r="AA176" i="1" s="1"/>
  <c r="Z177" i="1"/>
  <c r="AA177" i="1" s="1"/>
  <c r="Z178" i="1"/>
  <c r="AA178" i="1" s="1"/>
  <c r="AE178" i="1" s="1"/>
  <c r="AF178" i="1" s="1"/>
  <c r="Z179" i="1"/>
  <c r="AA179" i="1" s="1"/>
  <c r="AE179" i="1" s="1"/>
  <c r="AF179" i="1" s="1"/>
  <c r="Z180" i="1"/>
  <c r="AA180" i="1" s="1"/>
  <c r="AE180" i="1" s="1"/>
  <c r="AF180" i="1" s="1"/>
  <c r="Z181" i="1"/>
  <c r="AA181" i="1" s="1"/>
  <c r="Z182" i="1"/>
  <c r="AA182" i="1" s="1"/>
  <c r="Z183" i="1"/>
  <c r="AA183" i="1" s="1"/>
  <c r="AE183" i="1" s="1"/>
  <c r="AF183" i="1" s="1"/>
  <c r="Z184" i="1"/>
  <c r="AA184" i="1" s="1"/>
  <c r="Z185" i="1"/>
  <c r="AA185" i="1" s="1"/>
  <c r="AE185" i="1" s="1"/>
  <c r="AF185" i="1" s="1"/>
  <c r="Z186" i="1"/>
  <c r="AA186" i="1" s="1"/>
  <c r="AE186" i="1" s="1"/>
  <c r="AF186" i="1" s="1"/>
  <c r="Z187" i="1"/>
  <c r="AA187" i="1" s="1"/>
  <c r="Z188" i="1"/>
  <c r="AA188" i="1" s="1"/>
  <c r="AE188" i="1" s="1"/>
  <c r="AF188" i="1" s="1"/>
  <c r="Z189" i="1"/>
  <c r="AA189" i="1" s="1"/>
  <c r="Z190" i="1"/>
  <c r="AA190" i="1" s="1"/>
  <c r="Z191" i="1"/>
  <c r="AA191" i="1" s="1"/>
  <c r="Z192" i="1"/>
  <c r="AA192" i="1" s="1"/>
  <c r="Z193" i="1"/>
  <c r="AA193" i="1" s="1"/>
  <c r="AE193" i="1" s="1"/>
  <c r="AF193" i="1" s="1"/>
  <c r="Z194" i="1"/>
  <c r="AA194" i="1" s="1"/>
  <c r="Z195" i="1"/>
  <c r="AA195" i="1" s="1"/>
  <c r="AE195" i="1" s="1"/>
  <c r="AF195" i="1" s="1"/>
  <c r="Z196" i="1"/>
  <c r="AA196" i="1" s="1"/>
  <c r="Z197" i="1"/>
  <c r="AA197" i="1" s="1"/>
  <c r="AE197" i="1" s="1"/>
  <c r="AF197" i="1" s="1"/>
  <c r="Z198" i="1"/>
  <c r="AA198" i="1" s="1"/>
  <c r="AE198" i="1" s="1"/>
  <c r="AF198" i="1" s="1"/>
  <c r="Z199" i="1"/>
  <c r="AA199" i="1" s="1"/>
  <c r="Z200" i="1"/>
  <c r="AA200" i="1" s="1"/>
  <c r="AE200" i="1" s="1"/>
  <c r="AF200" i="1" s="1"/>
  <c r="Z201" i="1"/>
  <c r="AA201" i="1" s="1"/>
  <c r="AE201" i="1" s="1"/>
  <c r="AF201" i="1" s="1"/>
  <c r="Z202" i="1"/>
  <c r="AA202" i="1" s="1"/>
  <c r="AE202" i="1" s="1"/>
  <c r="AF202" i="1" s="1"/>
  <c r="Z203" i="1"/>
  <c r="AA203" i="1" s="1"/>
  <c r="AE203" i="1" s="1"/>
  <c r="AF203" i="1" s="1"/>
  <c r="Z204" i="1"/>
  <c r="AA204" i="1" s="1"/>
  <c r="AE204" i="1" s="1"/>
  <c r="AF204" i="1" s="1"/>
  <c r="Z205" i="1"/>
  <c r="AA205" i="1" s="1"/>
  <c r="AE205" i="1" s="1"/>
  <c r="AF205" i="1" s="1"/>
  <c r="Z206" i="1"/>
  <c r="AA206" i="1" s="1"/>
  <c r="AE206" i="1" s="1"/>
  <c r="AF206" i="1" s="1"/>
  <c r="Z207" i="1"/>
  <c r="AA207" i="1" s="1"/>
  <c r="AE207" i="1" s="1"/>
  <c r="AF207" i="1" s="1"/>
  <c r="Z208" i="1"/>
  <c r="AA208" i="1" s="1"/>
  <c r="AE208" i="1" s="1"/>
  <c r="AF208" i="1" s="1"/>
  <c r="Z209" i="1"/>
  <c r="AA209" i="1" s="1"/>
  <c r="AE209" i="1" s="1"/>
  <c r="AF209" i="1" s="1"/>
  <c r="Z210" i="1"/>
  <c r="AA210" i="1" s="1"/>
  <c r="Z211" i="1"/>
  <c r="AA211" i="1" s="1"/>
  <c r="AE211" i="1" s="1"/>
  <c r="AF211" i="1" s="1"/>
  <c r="Z212" i="1"/>
  <c r="AA212" i="1" s="1"/>
  <c r="AE212" i="1" s="1"/>
  <c r="AF212" i="1" s="1"/>
  <c r="Z213" i="1"/>
  <c r="AA213" i="1" s="1"/>
  <c r="AE213" i="1" s="1"/>
  <c r="AF213" i="1" s="1"/>
  <c r="Z214" i="1"/>
  <c r="AA214" i="1" s="1"/>
  <c r="AE214" i="1" s="1"/>
  <c r="AF214" i="1" s="1"/>
  <c r="Z215" i="1"/>
  <c r="AA215" i="1" s="1"/>
  <c r="AE215" i="1" s="1"/>
  <c r="AF215" i="1" s="1"/>
  <c r="Z216" i="1"/>
  <c r="AA216" i="1" s="1"/>
  <c r="AE216" i="1" s="1"/>
  <c r="AF216" i="1" s="1"/>
  <c r="Z217" i="1"/>
  <c r="AA217" i="1" s="1"/>
  <c r="AE217" i="1" s="1"/>
  <c r="AF217" i="1" s="1"/>
  <c r="Z218" i="1"/>
  <c r="AA218" i="1" s="1"/>
  <c r="AE218" i="1" s="1"/>
  <c r="AF218" i="1" s="1"/>
  <c r="Z219" i="1"/>
  <c r="AA219" i="1" s="1"/>
  <c r="AE219" i="1" s="1"/>
  <c r="AF219" i="1" s="1"/>
  <c r="Z220" i="1"/>
  <c r="AA220" i="1" s="1"/>
  <c r="AE220" i="1" s="1"/>
  <c r="AF220" i="1" s="1"/>
  <c r="Z221" i="1"/>
  <c r="AA221" i="1" s="1"/>
  <c r="AE221" i="1" s="1"/>
  <c r="AF221" i="1" s="1"/>
  <c r="Z222" i="1"/>
  <c r="AA222" i="1" s="1"/>
  <c r="AE222" i="1" s="1"/>
  <c r="AF222" i="1" s="1"/>
  <c r="Z223" i="1"/>
  <c r="AA223" i="1" s="1"/>
  <c r="AE223" i="1" s="1"/>
  <c r="AF223" i="1" s="1"/>
  <c r="Z224" i="1"/>
  <c r="AA224" i="1" s="1"/>
  <c r="AE224" i="1" s="1"/>
  <c r="AF224" i="1" s="1"/>
  <c r="Z225" i="1"/>
  <c r="AA225" i="1" s="1"/>
  <c r="AE225" i="1" s="1"/>
  <c r="AF225" i="1" s="1"/>
  <c r="Z226" i="1"/>
  <c r="AA226" i="1" s="1"/>
  <c r="AE226" i="1" s="1"/>
  <c r="AF226" i="1" s="1"/>
  <c r="Z227" i="1"/>
  <c r="AA227" i="1" s="1"/>
  <c r="AE227" i="1" s="1"/>
  <c r="AF227" i="1" s="1"/>
  <c r="Z228" i="1"/>
  <c r="AA228" i="1" s="1"/>
  <c r="AE228" i="1" s="1"/>
  <c r="AF228" i="1" s="1"/>
  <c r="Z229" i="1"/>
  <c r="AA229" i="1" s="1"/>
  <c r="AE229" i="1" s="1"/>
  <c r="AF229" i="1" s="1"/>
  <c r="Z230" i="1"/>
  <c r="AA230" i="1" s="1"/>
  <c r="AE230" i="1" s="1"/>
  <c r="AF230" i="1" s="1"/>
  <c r="Z231" i="1"/>
  <c r="AA231" i="1" s="1"/>
  <c r="AE231" i="1" s="1"/>
  <c r="AF231" i="1" s="1"/>
  <c r="Z232" i="1"/>
  <c r="AA232" i="1" s="1"/>
  <c r="AE232" i="1" s="1"/>
  <c r="AF232" i="1" s="1"/>
  <c r="Z233" i="1"/>
  <c r="AA233" i="1" s="1"/>
  <c r="AE233" i="1" s="1"/>
  <c r="AF233" i="1" s="1"/>
  <c r="Z234" i="1"/>
  <c r="AA234" i="1" s="1"/>
  <c r="Z235" i="1"/>
  <c r="AA235" i="1" s="1"/>
  <c r="Z236" i="1"/>
  <c r="AA236" i="1" s="1"/>
  <c r="AE236" i="1" s="1"/>
  <c r="AF236" i="1" s="1"/>
  <c r="Z237" i="1"/>
  <c r="AA237" i="1" s="1"/>
  <c r="AE237" i="1" s="1"/>
  <c r="AF237" i="1" s="1"/>
  <c r="Z238" i="1"/>
  <c r="AA238" i="1" s="1"/>
  <c r="AE238" i="1" s="1"/>
  <c r="AF238" i="1" s="1"/>
  <c r="Z239" i="1"/>
  <c r="AA239" i="1" s="1"/>
  <c r="AE239" i="1" s="1"/>
  <c r="AF239" i="1" s="1"/>
  <c r="Z240" i="1"/>
  <c r="AA240" i="1" s="1"/>
  <c r="AE240" i="1" s="1"/>
  <c r="AF240" i="1" s="1"/>
  <c r="Z241" i="1"/>
  <c r="AA241" i="1" s="1"/>
  <c r="AE241" i="1" s="1"/>
  <c r="AF241" i="1" s="1"/>
  <c r="Z242" i="1"/>
  <c r="AA242" i="1" s="1"/>
  <c r="AE242" i="1" s="1"/>
  <c r="AF242" i="1" s="1"/>
  <c r="Z243" i="1"/>
  <c r="AA243" i="1" s="1"/>
  <c r="AE243" i="1" s="1"/>
  <c r="AF243" i="1" s="1"/>
  <c r="Z244" i="1"/>
  <c r="AA244" i="1" s="1"/>
  <c r="AE244" i="1" s="1"/>
  <c r="AF244" i="1" s="1"/>
  <c r="Z245" i="1"/>
  <c r="AA245" i="1" s="1"/>
  <c r="AE245" i="1" s="1"/>
  <c r="AF245" i="1" s="1"/>
  <c r="Z246" i="1"/>
  <c r="AA246" i="1" s="1"/>
  <c r="AE246" i="1" s="1"/>
  <c r="AF246" i="1" s="1"/>
  <c r="Z247" i="1"/>
  <c r="AA247" i="1" s="1"/>
  <c r="AE247" i="1" s="1"/>
  <c r="AF247" i="1" s="1"/>
  <c r="Z248" i="1"/>
  <c r="AA248" i="1" s="1"/>
  <c r="AE248" i="1" s="1"/>
  <c r="AF248" i="1" s="1"/>
  <c r="Z249" i="1"/>
  <c r="AA249" i="1" s="1"/>
  <c r="Z250" i="1"/>
  <c r="AA250" i="1" s="1"/>
  <c r="AE250" i="1" s="1"/>
  <c r="AF250" i="1" s="1"/>
  <c r="Z251" i="1"/>
  <c r="AA251" i="1" s="1"/>
  <c r="AE251" i="1" s="1"/>
  <c r="AF251" i="1" s="1"/>
  <c r="Z252" i="1"/>
  <c r="AA252" i="1" s="1"/>
  <c r="Z253" i="1"/>
  <c r="AA253" i="1" s="1"/>
  <c r="AE253" i="1" s="1"/>
  <c r="AF253" i="1" s="1"/>
  <c r="Z254" i="1"/>
  <c r="AA254" i="1" s="1"/>
  <c r="Z255" i="1"/>
  <c r="AA255" i="1" s="1"/>
  <c r="AE255" i="1" s="1"/>
  <c r="AF255" i="1" s="1"/>
  <c r="Z256" i="1"/>
  <c r="AA256" i="1" s="1"/>
  <c r="AE256" i="1" s="1"/>
  <c r="AF256" i="1" s="1"/>
  <c r="Z257" i="1"/>
  <c r="AA257" i="1" s="1"/>
  <c r="Z258" i="1"/>
  <c r="AA258" i="1" s="1"/>
  <c r="AE258" i="1" s="1"/>
  <c r="AF258" i="1" s="1"/>
  <c r="Z259" i="1"/>
  <c r="AA259" i="1" s="1"/>
  <c r="AE259" i="1" s="1"/>
  <c r="AF259" i="1" s="1"/>
  <c r="Z260" i="1"/>
  <c r="AA260" i="1" s="1"/>
  <c r="AE260" i="1" s="1"/>
  <c r="AF260" i="1" s="1"/>
  <c r="Z261" i="1"/>
  <c r="AA261" i="1" s="1"/>
  <c r="AE261" i="1" s="1"/>
  <c r="AF261" i="1" s="1"/>
  <c r="Z262" i="1"/>
  <c r="AA262" i="1" s="1"/>
  <c r="AE262" i="1" s="1"/>
  <c r="AF262" i="1" s="1"/>
  <c r="Z263" i="1"/>
  <c r="AA263" i="1" s="1"/>
  <c r="AE263" i="1" s="1"/>
  <c r="AF263" i="1" s="1"/>
  <c r="Z264" i="1"/>
  <c r="AA264" i="1" s="1"/>
  <c r="AE264" i="1" s="1"/>
  <c r="AF264" i="1" s="1"/>
  <c r="Z265" i="1"/>
  <c r="AA265" i="1" s="1"/>
  <c r="Z266" i="1"/>
  <c r="AA266" i="1" s="1"/>
  <c r="Z267" i="1"/>
  <c r="AA267" i="1" s="1"/>
  <c r="Z268" i="1"/>
  <c r="AA268" i="1" s="1"/>
  <c r="Z269" i="1"/>
  <c r="AA269" i="1" s="1"/>
  <c r="Z270" i="1"/>
  <c r="AA270" i="1" s="1"/>
  <c r="AE270" i="1" s="1"/>
  <c r="AF270" i="1" s="1"/>
  <c r="Z271" i="1"/>
  <c r="AA271" i="1" s="1"/>
  <c r="Z272" i="1"/>
  <c r="AA272" i="1" s="1"/>
  <c r="Z273" i="1"/>
  <c r="AA273" i="1" s="1"/>
  <c r="AE273" i="1" s="1"/>
  <c r="AF273" i="1" s="1"/>
  <c r="Z274" i="1"/>
  <c r="AA274" i="1" s="1"/>
  <c r="AE274" i="1" s="1"/>
  <c r="AF274" i="1" s="1"/>
  <c r="Z275" i="1"/>
  <c r="AA275" i="1" s="1"/>
  <c r="AE275" i="1" s="1"/>
  <c r="AF275" i="1" s="1"/>
  <c r="Z276" i="1"/>
  <c r="AA276" i="1" s="1"/>
  <c r="AE276" i="1" s="1"/>
  <c r="AF276" i="1" s="1"/>
  <c r="Z277" i="1"/>
  <c r="AA277" i="1" s="1"/>
  <c r="Z278" i="1"/>
  <c r="AA278" i="1" s="1"/>
  <c r="Z279" i="1"/>
  <c r="AA279" i="1" s="1"/>
  <c r="Z280" i="1"/>
  <c r="AA280" i="1" s="1"/>
  <c r="Z281" i="1"/>
  <c r="AA281" i="1" s="1"/>
  <c r="Z282" i="1"/>
  <c r="AA282" i="1" s="1"/>
  <c r="AE282" i="1" s="1"/>
  <c r="AF282" i="1" s="1"/>
  <c r="Z283" i="1"/>
  <c r="AA283" i="1" s="1"/>
  <c r="Z284" i="1"/>
  <c r="AA284" i="1" s="1"/>
  <c r="AE284" i="1" s="1"/>
  <c r="AF284" i="1" s="1"/>
  <c r="Z285" i="1"/>
  <c r="AA285" i="1" s="1"/>
  <c r="AE285" i="1" s="1"/>
  <c r="AF285" i="1" s="1"/>
  <c r="Z286" i="1"/>
  <c r="AA286" i="1" s="1"/>
  <c r="Z287" i="1"/>
  <c r="AA287" i="1" s="1"/>
  <c r="AE287" i="1" s="1"/>
  <c r="AF287" i="1" s="1"/>
  <c r="Z288" i="1"/>
  <c r="AA288" i="1" s="1"/>
  <c r="AE288" i="1" s="1"/>
  <c r="AF288" i="1" s="1"/>
  <c r="Z289" i="1"/>
  <c r="AA289" i="1" s="1"/>
  <c r="Z290" i="1"/>
  <c r="AA290" i="1" s="1"/>
  <c r="Z291" i="1"/>
  <c r="AA291" i="1" s="1"/>
  <c r="Z292" i="1"/>
  <c r="AA292" i="1" s="1"/>
  <c r="Z293" i="1"/>
  <c r="AA293" i="1" s="1"/>
  <c r="Z294" i="1"/>
  <c r="AA294" i="1" s="1"/>
  <c r="Z295" i="1"/>
  <c r="AA295" i="1" s="1"/>
  <c r="Z296" i="1"/>
  <c r="AA296" i="1" s="1"/>
  <c r="AE296" i="1" s="1"/>
  <c r="AF296" i="1" s="1"/>
  <c r="Z297" i="1"/>
  <c r="AA297" i="1" s="1"/>
  <c r="Z298" i="1"/>
  <c r="AA298" i="1" s="1"/>
  <c r="Z299" i="1"/>
  <c r="AA299" i="1" s="1"/>
  <c r="Z300" i="1"/>
  <c r="AA300" i="1" s="1"/>
  <c r="Z301" i="1"/>
  <c r="AA301" i="1" s="1"/>
  <c r="Z302" i="1"/>
  <c r="AA302" i="1" s="1"/>
  <c r="Z303" i="1"/>
  <c r="AA303" i="1" s="1"/>
  <c r="Z304" i="1"/>
  <c r="AA304" i="1" s="1"/>
  <c r="Z305" i="1"/>
  <c r="AA305" i="1" s="1"/>
  <c r="Z306" i="1"/>
  <c r="AA306" i="1" s="1"/>
  <c r="Z307" i="1"/>
  <c r="AA307" i="1" s="1"/>
  <c r="AE307" i="1" s="1"/>
  <c r="AF307" i="1" s="1"/>
  <c r="Z308" i="1"/>
  <c r="AA308" i="1" s="1"/>
  <c r="Z309" i="1"/>
  <c r="AA309" i="1" s="1"/>
  <c r="AE309" i="1" s="1"/>
  <c r="AF309" i="1" s="1"/>
  <c r="Z310" i="1"/>
  <c r="AA310" i="1" s="1"/>
  <c r="AE310" i="1" s="1"/>
  <c r="AF310" i="1" s="1"/>
  <c r="Z311" i="1"/>
  <c r="AA311" i="1" s="1"/>
  <c r="AE311" i="1" s="1"/>
  <c r="AF311" i="1" s="1"/>
  <c r="Z312" i="1"/>
  <c r="AA312" i="1" s="1"/>
  <c r="AE312" i="1" s="1"/>
  <c r="AF312" i="1" s="1"/>
  <c r="Z313" i="1"/>
  <c r="AA313" i="1" s="1"/>
  <c r="Z314" i="1"/>
  <c r="AA314" i="1" s="1"/>
  <c r="AE314" i="1" s="1"/>
  <c r="AF314" i="1" s="1"/>
  <c r="Z315" i="1"/>
  <c r="AA315" i="1" s="1"/>
  <c r="AE315" i="1" s="1"/>
  <c r="AF315" i="1" s="1"/>
  <c r="Z316" i="1"/>
  <c r="AA316" i="1" s="1"/>
  <c r="AE316" i="1" s="1"/>
  <c r="AF316" i="1" s="1"/>
  <c r="Z317" i="1"/>
  <c r="AA317" i="1" s="1"/>
  <c r="Z318" i="1"/>
  <c r="AA318" i="1" s="1"/>
  <c r="Z319" i="1"/>
  <c r="AA319" i="1" s="1"/>
  <c r="Z320" i="1"/>
  <c r="AA320" i="1" s="1"/>
  <c r="AE320" i="1" s="1"/>
  <c r="AF320" i="1" s="1"/>
  <c r="Z321" i="1"/>
  <c r="AA321" i="1" s="1"/>
  <c r="AE321" i="1" s="1"/>
  <c r="AF321" i="1" s="1"/>
  <c r="Z322" i="1"/>
  <c r="AA322" i="1" s="1"/>
  <c r="AE322" i="1" s="1"/>
  <c r="AF322" i="1" s="1"/>
  <c r="Z323" i="1"/>
  <c r="AA323" i="1" s="1"/>
  <c r="AE323" i="1" s="1"/>
  <c r="AF323" i="1" s="1"/>
  <c r="Z324" i="1"/>
  <c r="AA324" i="1" s="1"/>
  <c r="Z325" i="1"/>
  <c r="AA325" i="1" s="1"/>
  <c r="AE325" i="1" s="1"/>
  <c r="AF325" i="1" s="1"/>
  <c r="Z326" i="1"/>
  <c r="AA326" i="1" s="1"/>
  <c r="AE326" i="1" s="1"/>
  <c r="AF326" i="1" s="1"/>
  <c r="Z327" i="1"/>
  <c r="AA327" i="1" s="1"/>
  <c r="AE327" i="1" s="1"/>
  <c r="AF327" i="1" s="1"/>
  <c r="Z328" i="1"/>
  <c r="AA328" i="1" s="1"/>
  <c r="Z329" i="1"/>
  <c r="AA329" i="1" s="1"/>
  <c r="AE329" i="1" s="1"/>
  <c r="AF329" i="1" s="1"/>
  <c r="Z330" i="1"/>
  <c r="AA330" i="1" s="1"/>
  <c r="AE330" i="1" s="1"/>
  <c r="AF330" i="1" s="1"/>
  <c r="Z331" i="1"/>
  <c r="AA331" i="1" s="1"/>
  <c r="AE331" i="1" s="1"/>
  <c r="AF331" i="1" s="1"/>
  <c r="Z332" i="1"/>
  <c r="AA332" i="1" s="1"/>
  <c r="AE332" i="1" s="1"/>
  <c r="AF332" i="1" s="1"/>
  <c r="Z333" i="1"/>
  <c r="AA333" i="1" s="1"/>
  <c r="AE333" i="1" s="1"/>
  <c r="AF333" i="1" s="1"/>
  <c r="Z334" i="1"/>
  <c r="AA334" i="1" s="1"/>
  <c r="AE334" i="1" s="1"/>
  <c r="AF334" i="1" s="1"/>
  <c r="Z335" i="1"/>
  <c r="AA335" i="1" s="1"/>
  <c r="AE335" i="1" s="1"/>
  <c r="AF335" i="1" s="1"/>
  <c r="Z336" i="1"/>
  <c r="AA336" i="1" s="1"/>
  <c r="AE336" i="1" s="1"/>
  <c r="AF336" i="1" s="1"/>
  <c r="Z337" i="1"/>
  <c r="AA337" i="1" s="1"/>
  <c r="AE337" i="1" s="1"/>
  <c r="AF337" i="1" s="1"/>
  <c r="Z338" i="1"/>
  <c r="AA338" i="1" s="1"/>
  <c r="AE338" i="1" s="1"/>
  <c r="AF338" i="1" s="1"/>
  <c r="Z339" i="1"/>
  <c r="AA339" i="1" s="1"/>
  <c r="Z340" i="1"/>
  <c r="AA340" i="1" s="1"/>
  <c r="AE340" i="1" s="1"/>
  <c r="AF340" i="1" s="1"/>
  <c r="Z341" i="1"/>
  <c r="AA341" i="1" s="1"/>
  <c r="AE341" i="1" s="1"/>
  <c r="AF341" i="1" s="1"/>
  <c r="Z342" i="1"/>
  <c r="AA342" i="1" s="1"/>
  <c r="AE342" i="1" s="1"/>
  <c r="AF342" i="1" s="1"/>
  <c r="Z343" i="1"/>
  <c r="AA343" i="1" s="1"/>
  <c r="AE343" i="1" s="1"/>
  <c r="AF343" i="1" s="1"/>
  <c r="Z344" i="1"/>
  <c r="AA344" i="1" s="1"/>
  <c r="Z345" i="1"/>
  <c r="AA345" i="1" s="1"/>
  <c r="AE345" i="1" s="1"/>
  <c r="AF345" i="1" s="1"/>
  <c r="Z346" i="1"/>
  <c r="AA346" i="1" s="1"/>
  <c r="AE346" i="1" s="1"/>
  <c r="AF346" i="1" s="1"/>
  <c r="Z347" i="1"/>
  <c r="AA347" i="1" s="1"/>
  <c r="AE347" i="1" s="1"/>
  <c r="AF347" i="1" s="1"/>
  <c r="Z348" i="1"/>
  <c r="AA348" i="1" s="1"/>
  <c r="AE348" i="1" s="1"/>
  <c r="AF348" i="1" s="1"/>
  <c r="Z349" i="1"/>
  <c r="AA349" i="1" s="1"/>
  <c r="AE349" i="1" s="1"/>
  <c r="AF349" i="1" s="1"/>
  <c r="Z350" i="1"/>
  <c r="AA350" i="1" s="1"/>
  <c r="AE350" i="1" s="1"/>
  <c r="AF350" i="1" s="1"/>
  <c r="Z351" i="1"/>
  <c r="AA351" i="1" s="1"/>
  <c r="AE351" i="1" s="1"/>
  <c r="AF351" i="1" s="1"/>
  <c r="Z352" i="1"/>
  <c r="AA352" i="1" s="1"/>
  <c r="AE352" i="1" s="1"/>
  <c r="AF352" i="1" s="1"/>
  <c r="Z353" i="1"/>
  <c r="AA353" i="1" s="1"/>
  <c r="AE353" i="1" s="1"/>
  <c r="AF353" i="1" s="1"/>
  <c r="Z354" i="1"/>
  <c r="AA354" i="1" s="1"/>
  <c r="AE354" i="1" s="1"/>
  <c r="AF354" i="1" s="1"/>
  <c r="Z355" i="1"/>
  <c r="AA355" i="1" s="1"/>
  <c r="AE355" i="1" s="1"/>
  <c r="AF355" i="1" s="1"/>
  <c r="Z356" i="1"/>
  <c r="AA356" i="1" s="1"/>
  <c r="AE356" i="1" s="1"/>
  <c r="AF356" i="1" s="1"/>
  <c r="Z357" i="1"/>
  <c r="AA357" i="1" s="1"/>
  <c r="AE357" i="1" s="1"/>
  <c r="AF357" i="1" s="1"/>
  <c r="Z358" i="1"/>
  <c r="AA358" i="1" s="1"/>
  <c r="Z359" i="1"/>
  <c r="AA359" i="1" s="1"/>
  <c r="AE359" i="1" s="1"/>
  <c r="AF359" i="1" s="1"/>
  <c r="Z360" i="1"/>
  <c r="AA360" i="1" s="1"/>
  <c r="AE360" i="1" s="1"/>
  <c r="AF360" i="1" s="1"/>
  <c r="Z361" i="1"/>
  <c r="AA361" i="1" s="1"/>
  <c r="AE361" i="1" s="1"/>
  <c r="AF361" i="1" s="1"/>
  <c r="Z362" i="1"/>
  <c r="AA362" i="1" s="1"/>
  <c r="AE362" i="1" s="1"/>
  <c r="AF362" i="1" s="1"/>
  <c r="Z363" i="1"/>
  <c r="AA363" i="1" s="1"/>
  <c r="AE363" i="1" s="1"/>
  <c r="AF363" i="1" s="1"/>
  <c r="Z364" i="1"/>
  <c r="AA364" i="1" s="1"/>
  <c r="AE364" i="1" s="1"/>
  <c r="AF364" i="1" s="1"/>
  <c r="Z365" i="1"/>
  <c r="AA365" i="1" s="1"/>
  <c r="AE365" i="1" s="1"/>
  <c r="AF365" i="1" s="1"/>
  <c r="Z366" i="1"/>
  <c r="AA366" i="1" s="1"/>
  <c r="AE366" i="1" s="1"/>
  <c r="AF366" i="1" s="1"/>
  <c r="Z367" i="1"/>
  <c r="AA367" i="1" s="1"/>
  <c r="AE367" i="1" s="1"/>
  <c r="AF367" i="1" s="1"/>
  <c r="Z368" i="1"/>
  <c r="AA368" i="1" s="1"/>
  <c r="AE368" i="1" s="1"/>
  <c r="AF368" i="1" s="1"/>
  <c r="Z369" i="1"/>
  <c r="AA369" i="1" s="1"/>
  <c r="Z370" i="1"/>
  <c r="AA370" i="1" s="1"/>
  <c r="AE370" i="1" s="1"/>
  <c r="AF370" i="1" s="1"/>
  <c r="Z371" i="1"/>
  <c r="AA371" i="1" s="1"/>
  <c r="AE371" i="1" s="1"/>
  <c r="AF371" i="1" s="1"/>
  <c r="Z372" i="1"/>
  <c r="AA372" i="1" s="1"/>
  <c r="AE372" i="1" s="1"/>
  <c r="AF372" i="1" s="1"/>
  <c r="Z373" i="1"/>
  <c r="AA373" i="1" s="1"/>
  <c r="AE373" i="1" s="1"/>
  <c r="AF373" i="1" s="1"/>
  <c r="Z374" i="1"/>
  <c r="AA374" i="1" s="1"/>
  <c r="AE374" i="1" s="1"/>
  <c r="AF374" i="1" s="1"/>
  <c r="Z375" i="1"/>
  <c r="AA375" i="1" s="1"/>
  <c r="AE375" i="1" s="1"/>
  <c r="AF375" i="1" s="1"/>
  <c r="Z376" i="1"/>
  <c r="AA376" i="1" s="1"/>
  <c r="AE376" i="1" s="1"/>
  <c r="AF376" i="1" s="1"/>
  <c r="Z377" i="1"/>
  <c r="AA377" i="1" s="1"/>
  <c r="AE377" i="1" s="1"/>
  <c r="AF377" i="1" s="1"/>
  <c r="Z378" i="1"/>
  <c r="AA378" i="1" s="1"/>
  <c r="AE378" i="1" s="1"/>
  <c r="AF378" i="1" s="1"/>
  <c r="Z379" i="1"/>
  <c r="AA379" i="1" s="1"/>
  <c r="AE379" i="1" s="1"/>
  <c r="AF379" i="1" s="1"/>
  <c r="Z380" i="1"/>
  <c r="AA380" i="1" s="1"/>
  <c r="AE380" i="1" s="1"/>
  <c r="AF380" i="1" s="1"/>
  <c r="Z381" i="1"/>
  <c r="AA381" i="1" s="1"/>
  <c r="AE381" i="1" s="1"/>
  <c r="AF381" i="1" s="1"/>
  <c r="Z382" i="1"/>
  <c r="AA382" i="1" s="1"/>
  <c r="Z383" i="1"/>
  <c r="AA383" i="1" s="1"/>
  <c r="AE383" i="1" s="1"/>
  <c r="AF383" i="1" s="1"/>
  <c r="Z384" i="1"/>
  <c r="AA384" i="1" s="1"/>
  <c r="AE384" i="1" s="1"/>
  <c r="AF384" i="1" s="1"/>
  <c r="Z385" i="1"/>
  <c r="AA385" i="1" s="1"/>
  <c r="AE385" i="1" s="1"/>
  <c r="AF385" i="1" s="1"/>
  <c r="Z386" i="1"/>
  <c r="AA386" i="1" s="1"/>
  <c r="AE386" i="1" s="1"/>
  <c r="AF386" i="1" s="1"/>
  <c r="Z387" i="1"/>
  <c r="AA387" i="1" s="1"/>
  <c r="AE387" i="1" s="1"/>
  <c r="AF387" i="1" s="1"/>
  <c r="Z388" i="1"/>
  <c r="AA388" i="1" s="1"/>
  <c r="AE388" i="1" s="1"/>
  <c r="AF388" i="1" s="1"/>
  <c r="Z389" i="1"/>
  <c r="AA389" i="1" s="1"/>
  <c r="AE389" i="1" s="1"/>
  <c r="AF389" i="1" s="1"/>
  <c r="Z390" i="1"/>
  <c r="AA390" i="1" s="1"/>
  <c r="AE390" i="1" s="1"/>
  <c r="AF390" i="1" s="1"/>
  <c r="Z391" i="1"/>
  <c r="AA391" i="1" s="1"/>
  <c r="Z392" i="1"/>
  <c r="AA392" i="1" s="1"/>
  <c r="Z393" i="1"/>
  <c r="AA393" i="1" s="1"/>
  <c r="AE393" i="1" s="1"/>
  <c r="AF393" i="1" s="1"/>
  <c r="Z394" i="1"/>
  <c r="AA394" i="1" s="1"/>
  <c r="AE394" i="1" s="1"/>
  <c r="AF394" i="1" s="1"/>
  <c r="Z395" i="1"/>
  <c r="AA395" i="1" s="1"/>
  <c r="AE395" i="1" s="1"/>
  <c r="AF395" i="1" s="1"/>
  <c r="Z396" i="1"/>
  <c r="AA396" i="1" s="1"/>
  <c r="AE396" i="1" s="1"/>
  <c r="AF396" i="1" s="1"/>
  <c r="Z397" i="1"/>
  <c r="AA397" i="1" s="1"/>
  <c r="AE397" i="1" s="1"/>
  <c r="AF397" i="1" s="1"/>
  <c r="Z398" i="1"/>
  <c r="AA398" i="1" s="1"/>
  <c r="AE398" i="1" s="1"/>
  <c r="AF398" i="1" s="1"/>
  <c r="Z399" i="1"/>
  <c r="AA399" i="1" s="1"/>
  <c r="AE399" i="1" s="1"/>
  <c r="AF399" i="1" s="1"/>
  <c r="Z400" i="1"/>
  <c r="AA400" i="1" s="1"/>
  <c r="AE400" i="1" s="1"/>
  <c r="AF400" i="1" s="1"/>
  <c r="Z401" i="1"/>
  <c r="AA401" i="1" s="1"/>
  <c r="AE401" i="1" s="1"/>
  <c r="AF401" i="1" s="1"/>
  <c r="Z402" i="1"/>
  <c r="AA402" i="1" s="1"/>
  <c r="AE402" i="1" s="1"/>
  <c r="AF402" i="1" s="1"/>
  <c r="Z403" i="1"/>
  <c r="AA403" i="1" s="1"/>
  <c r="AE403" i="1" s="1"/>
  <c r="AF403" i="1" s="1"/>
  <c r="Z404" i="1"/>
  <c r="AA404" i="1" s="1"/>
  <c r="AE404" i="1" s="1"/>
  <c r="AF404" i="1" s="1"/>
  <c r="Z405" i="1"/>
  <c r="AA405" i="1" s="1"/>
  <c r="AE405" i="1" s="1"/>
  <c r="AF405" i="1" s="1"/>
  <c r="Z406" i="1"/>
  <c r="AA406" i="1" s="1"/>
  <c r="Z407" i="1"/>
  <c r="AA407" i="1" s="1"/>
  <c r="AE407" i="1" s="1"/>
  <c r="AF407" i="1" s="1"/>
  <c r="Z408" i="1"/>
  <c r="AA408" i="1" s="1"/>
  <c r="AE408" i="1" s="1"/>
  <c r="AF408" i="1" s="1"/>
  <c r="Z409" i="1"/>
  <c r="AA409" i="1" s="1"/>
  <c r="AE409" i="1" s="1"/>
  <c r="AF409" i="1" s="1"/>
  <c r="Z410" i="1"/>
  <c r="AA410" i="1" s="1"/>
  <c r="AE410" i="1" s="1"/>
  <c r="AF410" i="1" s="1"/>
  <c r="Z411" i="1"/>
  <c r="AA411" i="1" s="1"/>
  <c r="AE411" i="1" s="1"/>
  <c r="AF411" i="1" s="1"/>
  <c r="Z412" i="1"/>
  <c r="AA412" i="1" s="1"/>
  <c r="AE412" i="1" s="1"/>
  <c r="AF412" i="1" s="1"/>
  <c r="Z413" i="1"/>
  <c r="AA413" i="1" s="1"/>
  <c r="Z414" i="1"/>
  <c r="AA414" i="1" s="1"/>
  <c r="Z415" i="1"/>
  <c r="AA415" i="1" s="1"/>
  <c r="AE415" i="1" s="1"/>
  <c r="AF415" i="1" s="1"/>
  <c r="Z416" i="1"/>
  <c r="AA416" i="1" s="1"/>
  <c r="AE416" i="1" s="1"/>
  <c r="AF416" i="1" s="1"/>
  <c r="Z417" i="1"/>
  <c r="AA417" i="1" s="1"/>
  <c r="AE417" i="1" s="1"/>
  <c r="AF417" i="1" s="1"/>
  <c r="Z418" i="1"/>
  <c r="AA418" i="1" s="1"/>
  <c r="AE418" i="1" s="1"/>
  <c r="AF418" i="1" s="1"/>
  <c r="Z419" i="1"/>
  <c r="AA419" i="1" s="1"/>
  <c r="AE419" i="1" s="1"/>
  <c r="AF419" i="1" s="1"/>
  <c r="Z420" i="1"/>
  <c r="AA420" i="1" s="1"/>
  <c r="AE420" i="1" s="1"/>
  <c r="AF420" i="1" s="1"/>
  <c r="Z421" i="1"/>
  <c r="AA421" i="1" s="1"/>
  <c r="AE421" i="1" s="1"/>
  <c r="AF421" i="1" s="1"/>
  <c r="Z422" i="1"/>
  <c r="AA422" i="1" s="1"/>
  <c r="AE422" i="1" s="1"/>
  <c r="AF422" i="1" s="1"/>
  <c r="Z423" i="1"/>
  <c r="AA423" i="1" s="1"/>
  <c r="AE423" i="1" s="1"/>
  <c r="AF423" i="1" s="1"/>
  <c r="Z424" i="1"/>
  <c r="AA424" i="1" s="1"/>
  <c r="AE424" i="1" s="1"/>
  <c r="AF424" i="1" s="1"/>
  <c r="Z425" i="1"/>
  <c r="AA425" i="1" s="1"/>
  <c r="AE425" i="1" s="1"/>
  <c r="AF425" i="1" s="1"/>
  <c r="Z426" i="1"/>
  <c r="AA426" i="1" s="1"/>
  <c r="AE426" i="1" s="1"/>
  <c r="AF426" i="1" s="1"/>
  <c r="Z427" i="1"/>
  <c r="AA427" i="1" s="1"/>
  <c r="AE427" i="1" s="1"/>
  <c r="AF427" i="1" s="1"/>
  <c r="Z428" i="1"/>
  <c r="AA428" i="1" s="1"/>
  <c r="AE428" i="1" s="1"/>
  <c r="AF428" i="1" s="1"/>
  <c r="Z429" i="1"/>
  <c r="AA429" i="1" s="1"/>
  <c r="AE429" i="1" s="1"/>
  <c r="AF429" i="1" s="1"/>
  <c r="Z430" i="1"/>
  <c r="AA430" i="1" s="1"/>
  <c r="AE430" i="1" s="1"/>
  <c r="AF430" i="1" s="1"/>
  <c r="Z431" i="1"/>
  <c r="AA431" i="1" s="1"/>
  <c r="AE431" i="1" s="1"/>
  <c r="AF431" i="1" s="1"/>
  <c r="Z432" i="1"/>
  <c r="AA432" i="1" s="1"/>
  <c r="AE432" i="1" s="1"/>
  <c r="AF432" i="1" s="1"/>
  <c r="Z433" i="1"/>
  <c r="AA433" i="1" s="1"/>
  <c r="AE433" i="1" s="1"/>
  <c r="AF433" i="1" s="1"/>
  <c r="Z434" i="1"/>
  <c r="AA434" i="1" s="1"/>
  <c r="AE434" i="1" s="1"/>
  <c r="AF434" i="1" s="1"/>
  <c r="Z435" i="1"/>
  <c r="AA435" i="1" s="1"/>
  <c r="AE435" i="1" s="1"/>
  <c r="AF435" i="1" s="1"/>
  <c r="Z436" i="1"/>
  <c r="AA436" i="1" s="1"/>
  <c r="Z437" i="1"/>
  <c r="AA437" i="1" s="1"/>
  <c r="AE437" i="1" s="1"/>
  <c r="AF437" i="1" s="1"/>
  <c r="Z438" i="1"/>
  <c r="AA438" i="1" s="1"/>
  <c r="AE438" i="1" s="1"/>
  <c r="AF438" i="1" s="1"/>
  <c r="Z439" i="1"/>
  <c r="AA439" i="1" s="1"/>
  <c r="AE439" i="1" s="1"/>
  <c r="AF439" i="1" s="1"/>
  <c r="Z440" i="1"/>
  <c r="AA440" i="1" s="1"/>
  <c r="AE440" i="1" s="1"/>
  <c r="AF440" i="1" s="1"/>
  <c r="Z441" i="1"/>
  <c r="AA441" i="1" s="1"/>
  <c r="AE441" i="1" s="1"/>
  <c r="AF441" i="1" s="1"/>
  <c r="Z442" i="1"/>
  <c r="AA442" i="1" s="1"/>
  <c r="AE442" i="1" s="1"/>
  <c r="AF442" i="1" s="1"/>
  <c r="Z443" i="1"/>
  <c r="AA443" i="1" s="1"/>
  <c r="AE443" i="1" s="1"/>
  <c r="AF443" i="1" s="1"/>
  <c r="Z444" i="1"/>
  <c r="AA444" i="1" s="1"/>
  <c r="AE444" i="1" s="1"/>
  <c r="AF444" i="1" s="1"/>
  <c r="Z445" i="1"/>
  <c r="AA445" i="1" s="1"/>
  <c r="AE445" i="1" s="1"/>
  <c r="AF445" i="1" s="1"/>
  <c r="Z446" i="1"/>
  <c r="AA446" i="1" s="1"/>
  <c r="AE446" i="1" s="1"/>
  <c r="AF446" i="1" s="1"/>
  <c r="Z447" i="1"/>
  <c r="AA447" i="1" s="1"/>
  <c r="AE447" i="1" s="1"/>
  <c r="AF447" i="1" s="1"/>
  <c r="Z448" i="1"/>
  <c r="AA448" i="1" s="1"/>
  <c r="Z449" i="1"/>
  <c r="AA449" i="1" s="1"/>
  <c r="AE449" i="1" s="1"/>
  <c r="AF449" i="1" s="1"/>
  <c r="Z450" i="1"/>
  <c r="AA450" i="1" s="1"/>
  <c r="AE450" i="1" s="1"/>
  <c r="AF450" i="1" s="1"/>
  <c r="Z451" i="1"/>
  <c r="AA451" i="1" s="1"/>
  <c r="AE451" i="1" s="1"/>
  <c r="AF451" i="1" s="1"/>
  <c r="Z452" i="1"/>
  <c r="AA452" i="1" s="1"/>
  <c r="AE452" i="1" s="1"/>
  <c r="AF452" i="1" s="1"/>
  <c r="Z453" i="1"/>
  <c r="AA453" i="1" s="1"/>
  <c r="AE453" i="1" s="1"/>
  <c r="AF453" i="1" s="1"/>
  <c r="Z454" i="1"/>
  <c r="AA454" i="1" s="1"/>
  <c r="AE454" i="1" s="1"/>
  <c r="AF454" i="1" s="1"/>
  <c r="Z455" i="1"/>
  <c r="AA455" i="1" s="1"/>
  <c r="Z456" i="1"/>
  <c r="AA456" i="1" s="1"/>
  <c r="AE456" i="1" s="1"/>
  <c r="AF456" i="1" s="1"/>
  <c r="Z457" i="1"/>
  <c r="AA457" i="1" s="1"/>
  <c r="AE457" i="1" s="1"/>
  <c r="AF457" i="1" s="1"/>
  <c r="Z458" i="1"/>
  <c r="AA458" i="1" s="1"/>
  <c r="AE458" i="1" s="1"/>
  <c r="AF458" i="1" s="1"/>
  <c r="Z459" i="1"/>
  <c r="AA459" i="1" s="1"/>
  <c r="Z460" i="1"/>
  <c r="AA460" i="1" s="1"/>
  <c r="AE460" i="1" s="1"/>
  <c r="AF460" i="1" s="1"/>
  <c r="Z461" i="1"/>
  <c r="AA461" i="1" s="1"/>
  <c r="AE461" i="1" s="1"/>
  <c r="AF461" i="1" s="1"/>
  <c r="Z462" i="1"/>
  <c r="AA462" i="1" s="1"/>
  <c r="AE462" i="1" s="1"/>
  <c r="AF462" i="1" s="1"/>
  <c r="Z463" i="1"/>
  <c r="AA463" i="1" s="1"/>
  <c r="AE463" i="1" s="1"/>
  <c r="AF463" i="1" s="1"/>
  <c r="Z464" i="1"/>
  <c r="AA464" i="1" s="1"/>
  <c r="AE464" i="1" s="1"/>
  <c r="AF464" i="1" s="1"/>
  <c r="Z465" i="1"/>
  <c r="AA465" i="1" s="1"/>
  <c r="AE465" i="1" s="1"/>
  <c r="AF465" i="1" s="1"/>
  <c r="Z466" i="1"/>
  <c r="AA466" i="1" s="1"/>
  <c r="AE466" i="1" s="1"/>
  <c r="AF466" i="1" s="1"/>
  <c r="Z467" i="1"/>
  <c r="AA467" i="1" s="1"/>
  <c r="AE467" i="1" s="1"/>
  <c r="AF467" i="1" s="1"/>
  <c r="Z468" i="1"/>
  <c r="AA468" i="1" s="1"/>
  <c r="Z469" i="1"/>
  <c r="AA469" i="1" s="1"/>
  <c r="AE469" i="1" s="1"/>
  <c r="AF469" i="1" s="1"/>
  <c r="Z470" i="1"/>
  <c r="AA470" i="1" s="1"/>
  <c r="AE470" i="1" s="1"/>
  <c r="AF470" i="1" s="1"/>
  <c r="Z471" i="1"/>
  <c r="AA471" i="1" s="1"/>
  <c r="AE471" i="1" s="1"/>
  <c r="AF471" i="1" s="1"/>
  <c r="Z472" i="1"/>
  <c r="AA472" i="1" s="1"/>
  <c r="AE472" i="1" s="1"/>
  <c r="AF472" i="1" s="1"/>
  <c r="Z473" i="1"/>
  <c r="AA473" i="1" s="1"/>
  <c r="AE473" i="1" s="1"/>
  <c r="AF473" i="1" s="1"/>
  <c r="Z474" i="1"/>
  <c r="AA474" i="1" s="1"/>
  <c r="AE474" i="1" s="1"/>
  <c r="AF474" i="1" s="1"/>
  <c r="Z475" i="1"/>
  <c r="AA475" i="1" s="1"/>
  <c r="AE475" i="1" s="1"/>
  <c r="AF475" i="1" s="1"/>
  <c r="Z476" i="1"/>
  <c r="AA476" i="1" s="1"/>
  <c r="AE476" i="1" s="1"/>
  <c r="AF476" i="1" s="1"/>
  <c r="Z477" i="1"/>
  <c r="AA477" i="1" s="1"/>
  <c r="Z478" i="1"/>
  <c r="AA478" i="1" s="1"/>
  <c r="AE478" i="1" s="1"/>
  <c r="AF478" i="1" s="1"/>
  <c r="Z479" i="1"/>
  <c r="AA479" i="1" s="1"/>
  <c r="AE479" i="1" s="1"/>
  <c r="AF479" i="1" s="1"/>
  <c r="Z480" i="1"/>
  <c r="AA480" i="1" s="1"/>
  <c r="AE480" i="1" s="1"/>
  <c r="AF480" i="1" s="1"/>
  <c r="Z481" i="1"/>
  <c r="AA481" i="1" s="1"/>
  <c r="AE481" i="1" s="1"/>
  <c r="AF481" i="1" s="1"/>
  <c r="Z482" i="1"/>
  <c r="AA482" i="1" s="1"/>
  <c r="AE482" i="1" s="1"/>
  <c r="AF482" i="1" s="1"/>
  <c r="Z483" i="1"/>
  <c r="AA483" i="1" s="1"/>
  <c r="AE483" i="1" s="1"/>
  <c r="AF483" i="1" s="1"/>
  <c r="Z484" i="1"/>
  <c r="AA484" i="1" s="1"/>
  <c r="AE484" i="1" s="1"/>
  <c r="AF484" i="1" s="1"/>
  <c r="Z485" i="1"/>
  <c r="AA485" i="1" s="1"/>
  <c r="AE485" i="1" s="1"/>
  <c r="AF485" i="1" s="1"/>
  <c r="Z486" i="1"/>
  <c r="AA486" i="1" s="1"/>
  <c r="AE486" i="1" s="1"/>
  <c r="AF486" i="1" s="1"/>
  <c r="Z487" i="1"/>
  <c r="AA487" i="1" s="1"/>
  <c r="AE487" i="1" s="1"/>
  <c r="AF487" i="1" s="1"/>
  <c r="Z488" i="1"/>
  <c r="AA488" i="1" s="1"/>
  <c r="AE488" i="1" s="1"/>
  <c r="AF488" i="1" s="1"/>
  <c r="Z489" i="1"/>
  <c r="AA489" i="1" s="1"/>
  <c r="AE489" i="1" s="1"/>
  <c r="AF489" i="1" s="1"/>
  <c r="Z490" i="1"/>
  <c r="AA490" i="1" s="1"/>
  <c r="AE490" i="1" s="1"/>
  <c r="AF490" i="1" s="1"/>
  <c r="Z491" i="1"/>
  <c r="AA491" i="1" s="1"/>
  <c r="AE491" i="1" s="1"/>
  <c r="AF491" i="1" s="1"/>
  <c r="Z492" i="1"/>
  <c r="AA492" i="1" s="1"/>
  <c r="AE492" i="1" s="1"/>
  <c r="AF492" i="1" s="1"/>
  <c r="Z493" i="1"/>
  <c r="AA493" i="1" s="1"/>
  <c r="AE493" i="1" s="1"/>
  <c r="AF493" i="1" s="1"/>
  <c r="Z494" i="1"/>
  <c r="AA494" i="1" s="1"/>
  <c r="AE494" i="1" s="1"/>
  <c r="AF494" i="1" s="1"/>
  <c r="Z495" i="1"/>
  <c r="AA495" i="1" s="1"/>
  <c r="AE495" i="1" s="1"/>
  <c r="AF495" i="1" s="1"/>
  <c r="Z496" i="1"/>
  <c r="AA496" i="1" s="1"/>
  <c r="AE496" i="1" s="1"/>
  <c r="AF496" i="1" s="1"/>
  <c r="Z497" i="1"/>
  <c r="AA497" i="1" s="1"/>
  <c r="AE497" i="1" s="1"/>
  <c r="AF497" i="1" s="1"/>
  <c r="Z498" i="1"/>
  <c r="AA498" i="1" s="1"/>
  <c r="AE498" i="1" s="1"/>
  <c r="AF498" i="1" s="1"/>
  <c r="Z499" i="1"/>
  <c r="AA499" i="1" s="1"/>
  <c r="AE499" i="1" s="1"/>
  <c r="AF499" i="1" s="1"/>
  <c r="Z500" i="1"/>
  <c r="AA500" i="1" s="1"/>
  <c r="AE500" i="1" s="1"/>
  <c r="AF500" i="1" s="1"/>
  <c r="Z501" i="1"/>
  <c r="AA501" i="1" s="1"/>
  <c r="AE501" i="1" s="1"/>
  <c r="AF501" i="1" s="1"/>
  <c r="Z502" i="1"/>
  <c r="AA502" i="1" s="1"/>
  <c r="Z503" i="1"/>
  <c r="AA503" i="1" s="1"/>
  <c r="Z504" i="1"/>
  <c r="AA504" i="1" s="1"/>
  <c r="AE504" i="1" s="1"/>
  <c r="AF504" i="1" s="1"/>
  <c r="Z505" i="1"/>
  <c r="AA505" i="1" s="1"/>
  <c r="AE505" i="1" s="1"/>
  <c r="AF505" i="1" s="1"/>
  <c r="Z506" i="1"/>
  <c r="AA506" i="1" s="1"/>
  <c r="AE506" i="1" s="1"/>
  <c r="AF506" i="1" s="1"/>
  <c r="Z507" i="1"/>
  <c r="AA507" i="1" s="1"/>
  <c r="AE507" i="1" s="1"/>
  <c r="AF507" i="1" s="1"/>
  <c r="Z508" i="1"/>
  <c r="AA508" i="1" s="1"/>
  <c r="AE508" i="1" s="1"/>
  <c r="AF508" i="1" s="1"/>
  <c r="Z509" i="1"/>
  <c r="AA509" i="1" s="1"/>
  <c r="AE509" i="1" s="1"/>
  <c r="AF509" i="1" s="1"/>
  <c r="Z510" i="1"/>
  <c r="AA510" i="1" s="1"/>
  <c r="AE510" i="1" s="1"/>
  <c r="AF510" i="1" s="1"/>
  <c r="Z511" i="1"/>
  <c r="AA511" i="1" s="1"/>
  <c r="AE511" i="1" s="1"/>
  <c r="AF511" i="1" s="1"/>
  <c r="Z512" i="1"/>
  <c r="AA512" i="1" s="1"/>
  <c r="AE512" i="1" s="1"/>
  <c r="AF512" i="1" s="1"/>
  <c r="Z513" i="1"/>
  <c r="AA513" i="1" s="1"/>
  <c r="AE513" i="1" s="1"/>
  <c r="AF513" i="1" s="1"/>
  <c r="Z514" i="1"/>
  <c r="AA514" i="1" s="1"/>
  <c r="Z515" i="1"/>
  <c r="AA515" i="1" s="1"/>
  <c r="AE515" i="1" s="1"/>
  <c r="AF515" i="1" s="1"/>
  <c r="Z516" i="1"/>
  <c r="AA516" i="1" s="1"/>
  <c r="AE516" i="1" s="1"/>
  <c r="AF516" i="1" s="1"/>
  <c r="Z517" i="1"/>
  <c r="AA517" i="1" s="1"/>
  <c r="AE517" i="1" s="1"/>
  <c r="AF517" i="1" s="1"/>
  <c r="Z518" i="1"/>
  <c r="AA518" i="1" s="1"/>
  <c r="AE518" i="1" s="1"/>
  <c r="AF518" i="1" s="1"/>
  <c r="Z519" i="1"/>
  <c r="AA519" i="1" s="1"/>
  <c r="AE519" i="1" s="1"/>
  <c r="AF519" i="1" s="1"/>
  <c r="Z520" i="1"/>
  <c r="AA520" i="1" s="1"/>
  <c r="AE520" i="1" s="1"/>
  <c r="AF520" i="1" s="1"/>
  <c r="Z521" i="1"/>
  <c r="AA521" i="1" s="1"/>
  <c r="AE521" i="1" s="1"/>
  <c r="AF521" i="1" s="1"/>
  <c r="Z522" i="1"/>
  <c r="AA522" i="1" s="1"/>
  <c r="AE522" i="1" s="1"/>
  <c r="AF522" i="1" s="1"/>
  <c r="Z523" i="1"/>
  <c r="AA523" i="1" s="1"/>
  <c r="Z524" i="1"/>
  <c r="AA524" i="1" s="1"/>
  <c r="AE524" i="1" s="1"/>
  <c r="AF524" i="1" s="1"/>
  <c r="Z525" i="1"/>
  <c r="AA525" i="1" s="1"/>
  <c r="AE525" i="1" s="1"/>
  <c r="AF525" i="1" s="1"/>
  <c r="Z526" i="1"/>
  <c r="AA526" i="1" s="1"/>
  <c r="Z527" i="1"/>
  <c r="AA527" i="1" s="1"/>
  <c r="Z528" i="1"/>
  <c r="AA528" i="1" s="1"/>
  <c r="AE528" i="1" s="1"/>
  <c r="AF528" i="1" s="1"/>
  <c r="Z529" i="1"/>
  <c r="AA529" i="1" s="1"/>
  <c r="AE529" i="1" s="1"/>
  <c r="AF529" i="1" s="1"/>
  <c r="Z530" i="1"/>
  <c r="AA530" i="1" s="1"/>
  <c r="AE530" i="1" s="1"/>
  <c r="AF530" i="1" s="1"/>
  <c r="Z531" i="1"/>
  <c r="AA531" i="1" s="1"/>
  <c r="AE531" i="1" s="1"/>
  <c r="AF531" i="1" s="1"/>
  <c r="Z532" i="1"/>
  <c r="AA532" i="1" s="1"/>
  <c r="AE532" i="1" s="1"/>
  <c r="AF532" i="1" s="1"/>
  <c r="Z533" i="1"/>
  <c r="AA533" i="1" s="1"/>
  <c r="AE533" i="1" s="1"/>
  <c r="AF533" i="1" s="1"/>
  <c r="Z534" i="1"/>
  <c r="AA534" i="1" s="1"/>
  <c r="AE534" i="1" s="1"/>
  <c r="AF534" i="1" s="1"/>
  <c r="Z535" i="1"/>
  <c r="AA535" i="1" s="1"/>
  <c r="AE535" i="1" s="1"/>
  <c r="AF535" i="1" s="1"/>
  <c r="Z536" i="1"/>
  <c r="AA536" i="1" s="1"/>
  <c r="AE536" i="1" s="1"/>
  <c r="AF536" i="1" s="1"/>
  <c r="Z537" i="1"/>
  <c r="AA537" i="1" s="1"/>
  <c r="Z538" i="1"/>
  <c r="AA538" i="1" s="1"/>
  <c r="AE538" i="1" s="1"/>
  <c r="AF538" i="1" s="1"/>
  <c r="Z539" i="1"/>
  <c r="AA539" i="1" s="1"/>
  <c r="AE539" i="1" s="1"/>
  <c r="AF539" i="1" s="1"/>
  <c r="Z540" i="1"/>
  <c r="AA540" i="1" s="1"/>
  <c r="AE540" i="1" s="1"/>
  <c r="AF540" i="1" s="1"/>
  <c r="Z541" i="1"/>
  <c r="AA541" i="1" s="1"/>
  <c r="AE541" i="1" s="1"/>
  <c r="AF541" i="1" s="1"/>
  <c r="Z542" i="1"/>
  <c r="AA542" i="1" s="1"/>
  <c r="Z543" i="1"/>
  <c r="AA543" i="1" s="1"/>
  <c r="Z544" i="1"/>
  <c r="AA544" i="1" s="1"/>
  <c r="AE544" i="1" s="1"/>
  <c r="AF544" i="1" s="1"/>
  <c r="Z545" i="1"/>
  <c r="AA545" i="1" s="1"/>
  <c r="AE545" i="1" s="1"/>
  <c r="AF545" i="1" s="1"/>
  <c r="Z546" i="1"/>
  <c r="AA546" i="1" s="1"/>
  <c r="AE546" i="1" s="1"/>
  <c r="AF546" i="1" s="1"/>
  <c r="Z547" i="1"/>
  <c r="AA547" i="1" s="1"/>
  <c r="AE547" i="1" s="1"/>
  <c r="AF547" i="1" s="1"/>
  <c r="Z548" i="1"/>
  <c r="AA548" i="1" s="1"/>
  <c r="AE548" i="1" s="1"/>
  <c r="AF548" i="1" s="1"/>
  <c r="Z549" i="1"/>
  <c r="AA549" i="1" s="1"/>
  <c r="AE549" i="1" s="1"/>
  <c r="AF549" i="1" s="1"/>
  <c r="Z550" i="1"/>
  <c r="AA550" i="1" s="1"/>
  <c r="AE550" i="1" s="1"/>
  <c r="AF550" i="1" s="1"/>
  <c r="Z551" i="1"/>
  <c r="AA551" i="1" s="1"/>
  <c r="Z552" i="1"/>
  <c r="AA552" i="1" s="1"/>
  <c r="AE552" i="1" s="1"/>
  <c r="AF552" i="1" s="1"/>
  <c r="Z553" i="1"/>
  <c r="AA553" i="1" s="1"/>
  <c r="AE553" i="1" s="1"/>
  <c r="AF553" i="1" s="1"/>
  <c r="Z554" i="1"/>
  <c r="AA554" i="1" s="1"/>
  <c r="AE554" i="1" s="1"/>
  <c r="AF554" i="1" s="1"/>
  <c r="Z555" i="1"/>
  <c r="AA555" i="1" s="1"/>
  <c r="AE555" i="1" s="1"/>
  <c r="AF555" i="1" s="1"/>
  <c r="Z556" i="1"/>
  <c r="AA556" i="1" s="1"/>
  <c r="AE556" i="1" s="1"/>
  <c r="AF556" i="1" s="1"/>
  <c r="Z557" i="1"/>
  <c r="AA557" i="1" s="1"/>
  <c r="AE557" i="1" s="1"/>
  <c r="AF557" i="1" s="1"/>
  <c r="Z558" i="1"/>
  <c r="AA558" i="1" s="1"/>
  <c r="AE558" i="1" s="1"/>
  <c r="AF558" i="1" s="1"/>
  <c r="Z559" i="1"/>
  <c r="AA559" i="1" s="1"/>
  <c r="AE559" i="1" s="1"/>
  <c r="AF559" i="1" s="1"/>
  <c r="Z560" i="1"/>
  <c r="AA560" i="1" s="1"/>
  <c r="Z561" i="1"/>
  <c r="AA561" i="1" s="1"/>
  <c r="AE561" i="1" s="1"/>
  <c r="AF561" i="1" s="1"/>
  <c r="Z562" i="1"/>
  <c r="AA562" i="1" s="1"/>
  <c r="Z563" i="1"/>
  <c r="AA563" i="1" s="1"/>
  <c r="AE563" i="1" s="1"/>
  <c r="AF563" i="1" s="1"/>
  <c r="Z564" i="1"/>
  <c r="AA564" i="1" s="1"/>
  <c r="AE564" i="1" s="1"/>
  <c r="AF564" i="1" s="1"/>
  <c r="Z565" i="1"/>
  <c r="AA565" i="1" s="1"/>
  <c r="AE565" i="1" s="1"/>
  <c r="AF565" i="1" s="1"/>
  <c r="Z566" i="1"/>
  <c r="AA566" i="1" s="1"/>
  <c r="AE566" i="1" s="1"/>
  <c r="AF566" i="1" s="1"/>
  <c r="Z567" i="1"/>
  <c r="AA567" i="1" s="1"/>
  <c r="AE567" i="1" s="1"/>
  <c r="AF567" i="1" s="1"/>
  <c r="Z568" i="1"/>
  <c r="AA568" i="1" s="1"/>
  <c r="AE568" i="1" s="1"/>
  <c r="AF568" i="1" s="1"/>
  <c r="Z569" i="1"/>
  <c r="AA569" i="1" s="1"/>
  <c r="AE569" i="1" s="1"/>
  <c r="AF569" i="1" s="1"/>
  <c r="Z570" i="1"/>
  <c r="AA570" i="1" s="1"/>
  <c r="Z571" i="1"/>
  <c r="AA571" i="1" s="1"/>
  <c r="AE571" i="1" s="1"/>
  <c r="AF571" i="1" s="1"/>
  <c r="Z572" i="1"/>
  <c r="AA572" i="1" s="1"/>
  <c r="AE572" i="1" s="1"/>
  <c r="AF572" i="1" s="1"/>
  <c r="Z573" i="1"/>
  <c r="AA573" i="1" s="1"/>
  <c r="AE573" i="1" s="1"/>
  <c r="AF573" i="1" s="1"/>
  <c r="Z574" i="1"/>
  <c r="AA574" i="1" s="1"/>
  <c r="AE574" i="1" s="1"/>
  <c r="AF574" i="1" s="1"/>
  <c r="Z575" i="1"/>
  <c r="AA575" i="1" s="1"/>
  <c r="AE575" i="1" s="1"/>
  <c r="AF575" i="1" s="1"/>
  <c r="Z576" i="1"/>
  <c r="AA576" i="1" s="1"/>
  <c r="AE576" i="1" s="1"/>
  <c r="AF576" i="1" s="1"/>
  <c r="Z577" i="1"/>
  <c r="AA577" i="1" s="1"/>
  <c r="Z578" i="1"/>
  <c r="AA578" i="1" s="1"/>
  <c r="Z579" i="1"/>
  <c r="AA579" i="1" s="1"/>
  <c r="AE579" i="1" s="1"/>
  <c r="AF579" i="1" s="1"/>
  <c r="Z580" i="1"/>
  <c r="AA580" i="1" s="1"/>
  <c r="AE580" i="1" s="1"/>
  <c r="AF580" i="1" s="1"/>
  <c r="Z581" i="1"/>
  <c r="AA581" i="1" s="1"/>
  <c r="AE581" i="1" s="1"/>
  <c r="AF581" i="1" s="1"/>
  <c r="Z582" i="1"/>
  <c r="AA582" i="1" s="1"/>
  <c r="AE582" i="1" s="1"/>
  <c r="AF582" i="1" s="1"/>
  <c r="Z583" i="1"/>
  <c r="AA583" i="1" s="1"/>
  <c r="AE583" i="1" s="1"/>
  <c r="AF583" i="1" s="1"/>
  <c r="Z584" i="1"/>
  <c r="AA584" i="1" s="1"/>
  <c r="AE584" i="1" s="1"/>
  <c r="AF584" i="1" s="1"/>
  <c r="Z585" i="1"/>
  <c r="AA585" i="1" s="1"/>
  <c r="AE585" i="1" s="1"/>
  <c r="AF585" i="1" s="1"/>
  <c r="Z586" i="1"/>
  <c r="AA586" i="1" s="1"/>
  <c r="AE586" i="1" s="1"/>
  <c r="AF586" i="1" s="1"/>
  <c r="Z587" i="1"/>
  <c r="AA587" i="1" s="1"/>
  <c r="AE587" i="1" s="1"/>
  <c r="AF587" i="1" s="1"/>
  <c r="Z588" i="1"/>
  <c r="AA588" i="1" s="1"/>
  <c r="AE588" i="1" s="1"/>
  <c r="AF588" i="1" s="1"/>
  <c r="Z589" i="1"/>
  <c r="AA589" i="1" s="1"/>
  <c r="AE589" i="1" s="1"/>
  <c r="AF589" i="1" s="1"/>
  <c r="Z590" i="1"/>
  <c r="AA590" i="1" s="1"/>
  <c r="AE590" i="1" s="1"/>
  <c r="AF590" i="1" s="1"/>
  <c r="Z591" i="1"/>
  <c r="AA591" i="1" s="1"/>
  <c r="AE591" i="1" s="1"/>
  <c r="AF591" i="1" s="1"/>
  <c r="Z592" i="1"/>
  <c r="AA592" i="1" s="1"/>
  <c r="Z593" i="1"/>
  <c r="AA593" i="1" s="1"/>
  <c r="AE593" i="1" s="1"/>
  <c r="AF593" i="1" s="1"/>
  <c r="Z594" i="1"/>
  <c r="AA594" i="1" s="1"/>
  <c r="AE594" i="1" s="1"/>
  <c r="AF594" i="1" s="1"/>
  <c r="Z595" i="1"/>
  <c r="AA595" i="1" s="1"/>
  <c r="AE595" i="1" s="1"/>
  <c r="AF595" i="1" s="1"/>
  <c r="Z596" i="1"/>
  <c r="AA596" i="1" s="1"/>
  <c r="AE596" i="1" s="1"/>
  <c r="AF596" i="1" s="1"/>
  <c r="Z597" i="1"/>
  <c r="AA597" i="1" s="1"/>
  <c r="AE597" i="1" s="1"/>
  <c r="AF597" i="1" s="1"/>
  <c r="Z598" i="1"/>
  <c r="AA598" i="1" s="1"/>
  <c r="AE598" i="1" s="1"/>
  <c r="AF598" i="1" s="1"/>
  <c r="Z599" i="1"/>
  <c r="AA599" i="1" s="1"/>
  <c r="Z600" i="1"/>
  <c r="AA600" i="1" s="1"/>
  <c r="Z601" i="1"/>
  <c r="AA601" i="1" s="1"/>
  <c r="Z602" i="1"/>
  <c r="AA602" i="1" s="1"/>
  <c r="Z603" i="1"/>
  <c r="AA603" i="1" s="1"/>
  <c r="Z604" i="1"/>
  <c r="AA604" i="1" s="1"/>
  <c r="Z605" i="1"/>
  <c r="AA605" i="1" s="1"/>
  <c r="Z606" i="1"/>
  <c r="AA606" i="1" s="1"/>
  <c r="Z607" i="1"/>
  <c r="AA607" i="1" s="1"/>
  <c r="Z608" i="1"/>
  <c r="AA608" i="1" s="1"/>
  <c r="Z609" i="1"/>
  <c r="AA609" i="1" s="1"/>
  <c r="Z610" i="1"/>
  <c r="AA610" i="1" s="1"/>
  <c r="Z611" i="1"/>
  <c r="AA611" i="1" s="1"/>
  <c r="AE611" i="1" s="1"/>
  <c r="AF611" i="1" s="1"/>
  <c r="Z612" i="1"/>
  <c r="AA612" i="1" s="1"/>
  <c r="Z613" i="1"/>
  <c r="AA613" i="1" s="1"/>
  <c r="Z614" i="1"/>
  <c r="AA614" i="1" s="1"/>
  <c r="AE614" i="1" s="1"/>
  <c r="AF614" i="1" s="1"/>
  <c r="Z615" i="1"/>
  <c r="AA615" i="1" s="1"/>
  <c r="AE615" i="1" s="1"/>
  <c r="AF615" i="1" s="1"/>
  <c r="Z616" i="1"/>
  <c r="AA616" i="1" s="1"/>
  <c r="AE616" i="1" s="1"/>
  <c r="AF616" i="1" s="1"/>
  <c r="Z617" i="1"/>
  <c r="AA617" i="1" s="1"/>
  <c r="AE617" i="1" s="1"/>
  <c r="AF617" i="1" s="1"/>
  <c r="Z618" i="1"/>
  <c r="AA618" i="1" s="1"/>
  <c r="AE618" i="1" s="1"/>
  <c r="AF618" i="1" s="1"/>
  <c r="Z619" i="1"/>
  <c r="AA619" i="1" s="1"/>
  <c r="AE619" i="1" s="1"/>
  <c r="AF619" i="1" s="1"/>
  <c r="Z620" i="1"/>
  <c r="AA620" i="1" s="1"/>
  <c r="AE620" i="1" s="1"/>
  <c r="AF620" i="1" s="1"/>
  <c r="Z621" i="1"/>
  <c r="AA621" i="1" s="1"/>
  <c r="AE621" i="1" s="1"/>
  <c r="AF621" i="1" s="1"/>
  <c r="Z622" i="1"/>
  <c r="AA622" i="1" s="1"/>
  <c r="AE622" i="1" s="1"/>
  <c r="AF622" i="1" s="1"/>
  <c r="Z623" i="1"/>
  <c r="AA623" i="1" s="1"/>
  <c r="AE623" i="1" s="1"/>
  <c r="AF623" i="1" s="1"/>
  <c r="Z624" i="1"/>
  <c r="AA624" i="1" s="1"/>
  <c r="AE624" i="1" s="1"/>
  <c r="AF624" i="1" s="1"/>
  <c r="Z625" i="1"/>
  <c r="AA625" i="1" s="1"/>
  <c r="Z626" i="1"/>
  <c r="AA626" i="1" s="1"/>
  <c r="AE626" i="1" s="1"/>
  <c r="AF626" i="1" s="1"/>
  <c r="Z627" i="1"/>
  <c r="AA627" i="1" s="1"/>
  <c r="AE627" i="1" s="1"/>
  <c r="AF627" i="1" s="1"/>
  <c r="Z628" i="1"/>
  <c r="AA628" i="1" s="1"/>
  <c r="AE628" i="1" s="1"/>
  <c r="AF628" i="1" s="1"/>
  <c r="Z629" i="1"/>
  <c r="AA629" i="1" s="1"/>
  <c r="AE629" i="1" s="1"/>
  <c r="AF629" i="1" s="1"/>
  <c r="Z630" i="1"/>
  <c r="AA630" i="1" s="1"/>
  <c r="AE630" i="1" s="1"/>
  <c r="AF630" i="1" s="1"/>
  <c r="Z631" i="1"/>
  <c r="AA631" i="1" s="1"/>
  <c r="AE631" i="1" s="1"/>
  <c r="AF631" i="1" s="1"/>
  <c r="Z632" i="1"/>
  <c r="AA632" i="1" s="1"/>
  <c r="AE632" i="1" s="1"/>
  <c r="AF632" i="1" s="1"/>
  <c r="Z633" i="1"/>
  <c r="AA633" i="1" s="1"/>
  <c r="AE633" i="1" s="1"/>
  <c r="AF633" i="1" s="1"/>
  <c r="Z634" i="1"/>
  <c r="AA634" i="1" s="1"/>
  <c r="AE634" i="1" s="1"/>
  <c r="AF634" i="1" s="1"/>
  <c r="Z635" i="1"/>
  <c r="AA635" i="1" s="1"/>
  <c r="AE635" i="1" s="1"/>
  <c r="AF635" i="1" s="1"/>
  <c r="Z636" i="1"/>
  <c r="AA636" i="1" s="1"/>
  <c r="AE636" i="1" s="1"/>
  <c r="AF636" i="1" s="1"/>
  <c r="Z637" i="1"/>
  <c r="AA637" i="1" s="1"/>
  <c r="AE637" i="1" s="1"/>
  <c r="AF637" i="1" s="1"/>
  <c r="Z638" i="1"/>
  <c r="AA638" i="1" s="1"/>
  <c r="AE638" i="1" s="1"/>
  <c r="AF638" i="1" s="1"/>
  <c r="Z639" i="1"/>
  <c r="AA639" i="1" s="1"/>
  <c r="AE639" i="1" s="1"/>
  <c r="AF639" i="1" s="1"/>
  <c r="Z640" i="1"/>
  <c r="AA640" i="1" s="1"/>
  <c r="AE640" i="1" s="1"/>
  <c r="AF640" i="1" s="1"/>
  <c r="Z641" i="1"/>
  <c r="AA641" i="1" s="1"/>
  <c r="AE641" i="1" s="1"/>
  <c r="AF641" i="1" s="1"/>
  <c r="Z642" i="1"/>
  <c r="AA642" i="1" s="1"/>
  <c r="AE642" i="1" s="1"/>
  <c r="AF642" i="1" s="1"/>
  <c r="Z643" i="1"/>
  <c r="AA643" i="1" s="1"/>
  <c r="AE643" i="1" s="1"/>
  <c r="AF643" i="1" s="1"/>
  <c r="Z644" i="1"/>
  <c r="AA644" i="1" s="1"/>
  <c r="Z645" i="1"/>
  <c r="AA645" i="1" s="1"/>
  <c r="Z646" i="1"/>
  <c r="AA646" i="1" s="1"/>
  <c r="AE646" i="1" s="1"/>
  <c r="AF646" i="1" s="1"/>
  <c r="Z647" i="1"/>
  <c r="AA647" i="1" s="1"/>
  <c r="AE647" i="1" s="1"/>
  <c r="AF647" i="1" s="1"/>
  <c r="Z648" i="1"/>
  <c r="AA648" i="1" s="1"/>
  <c r="Z649" i="1"/>
  <c r="AA649" i="1" s="1"/>
  <c r="AE649" i="1" s="1"/>
  <c r="AF649" i="1" s="1"/>
  <c r="Z650" i="1"/>
  <c r="AA650" i="1" s="1"/>
  <c r="AE650" i="1" s="1"/>
  <c r="AF650" i="1" s="1"/>
  <c r="Z651" i="1"/>
  <c r="AA651" i="1" s="1"/>
  <c r="AE651" i="1" s="1"/>
  <c r="AF651" i="1" s="1"/>
  <c r="Z652" i="1"/>
  <c r="AA652" i="1" s="1"/>
  <c r="AE652" i="1" s="1"/>
  <c r="AF652" i="1" s="1"/>
  <c r="Z653" i="1"/>
  <c r="AA653" i="1" s="1"/>
  <c r="Z654" i="1"/>
  <c r="AA654" i="1" s="1"/>
  <c r="AE654" i="1" s="1"/>
  <c r="AF654" i="1" s="1"/>
  <c r="Z655" i="1"/>
  <c r="AA655" i="1" s="1"/>
  <c r="AE655" i="1" s="1"/>
  <c r="AF655" i="1" s="1"/>
  <c r="Z656" i="1"/>
  <c r="AA656" i="1" s="1"/>
  <c r="AE656" i="1" s="1"/>
  <c r="AF656" i="1" s="1"/>
  <c r="Z657" i="1"/>
  <c r="AA657" i="1" s="1"/>
  <c r="AE657" i="1" s="1"/>
  <c r="AF657" i="1" s="1"/>
  <c r="Z658" i="1"/>
  <c r="AA658" i="1" s="1"/>
  <c r="Z659" i="1"/>
  <c r="AA659" i="1" s="1"/>
  <c r="AE659" i="1" s="1"/>
  <c r="AF659" i="1" s="1"/>
  <c r="Z660" i="1"/>
  <c r="AA660" i="1" s="1"/>
  <c r="AE660" i="1" s="1"/>
  <c r="AF660" i="1" s="1"/>
  <c r="Z661" i="1"/>
  <c r="AA661" i="1" s="1"/>
  <c r="AE661" i="1" s="1"/>
  <c r="AF661" i="1" s="1"/>
  <c r="Z662" i="1"/>
  <c r="AA662" i="1" s="1"/>
  <c r="AE662" i="1" s="1"/>
  <c r="AF662" i="1" s="1"/>
  <c r="Z663" i="1"/>
  <c r="AA663" i="1" s="1"/>
  <c r="AE663" i="1" s="1"/>
  <c r="AF663" i="1" s="1"/>
  <c r="Z664" i="1"/>
  <c r="AA664" i="1" s="1"/>
  <c r="AE664" i="1" s="1"/>
  <c r="AF664" i="1" s="1"/>
  <c r="Z665" i="1"/>
  <c r="AA665" i="1" s="1"/>
  <c r="AE665" i="1" s="1"/>
  <c r="AF665" i="1" s="1"/>
  <c r="Z666" i="1"/>
  <c r="AA666" i="1" s="1"/>
  <c r="Z667" i="1"/>
  <c r="AA667" i="1" s="1"/>
  <c r="AE667" i="1" s="1"/>
  <c r="AF667" i="1" s="1"/>
  <c r="Z668" i="1"/>
  <c r="AA668" i="1" s="1"/>
  <c r="Z669" i="1"/>
  <c r="AA669" i="1" s="1"/>
  <c r="Z670" i="1"/>
  <c r="AA670" i="1" s="1"/>
  <c r="AE670" i="1" s="1"/>
  <c r="AF670" i="1" s="1"/>
  <c r="Z671" i="1"/>
  <c r="AA671" i="1" s="1"/>
  <c r="AE671" i="1" s="1"/>
  <c r="AF671" i="1" s="1"/>
  <c r="Z672" i="1"/>
  <c r="AA672" i="1" s="1"/>
  <c r="Z673" i="1"/>
  <c r="AA673" i="1" s="1"/>
  <c r="Z674" i="1"/>
  <c r="AA674" i="1" s="1"/>
  <c r="AE674" i="1" s="1"/>
  <c r="AF674" i="1" s="1"/>
  <c r="Z675" i="1"/>
  <c r="AA675" i="1" s="1"/>
  <c r="AE675" i="1" s="1"/>
  <c r="AF675" i="1" s="1"/>
  <c r="Z676" i="1"/>
  <c r="AA676" i="1" s="1"/>
  <c r="AE676" i="1" s="1"/>
  <c r="AF676" i="1" s="1"/>
  <c r="Z677" i="1"/>
  <c r="AA677" i="1" s="1"/>
  <c r="AE677" i="1" s="1"/>
  <c r="AF677" i="1" s="1"/>
  <c r="Z678" i="1"/>
  <c r="AA678" i="1" s="1"/>
  <c r="AE678" i="1" s="1"/>
  <c r="AF678" i="1" s="1"/>
  <c r="Z679" i="1"/>
  <c r="AA679" i="1" s="1"/>
  <c r="Z680" i="1"/>
  <c r="AA680" i="1" s="1"/>
  <c r="AE680" i="1" s="1"/>
  <c r="AF680" i="1" s="1"/>
  <c r="Z681" i="1"/>
  <c r="AA681" i="1" s="1"/>
  <c r="Z683" i="1"/>
  <c r="AA683" i="1" s="1"/>
  <c r="AE683" i="1" s="1"/>
  <c r="AF683" i="1" s="1"/>
  <c r="Z684" i="1"/>
  <c r="AA684" i="1" s="1"/>
  <c r="Z685" i="1"/>
  <c r="AA685" i="1" s="1"/>
  <c r="AE685" i="1" s="1"/>
  <c r="AF685" i="1" s="1"/>
  <c r="Z686" i="1"/>
  <c r="AA686" i="1" s="1"/>
  <c r="AE686" i="1" s="1"/>
  <c r="AF686" i="1" s="1"/>
  <c r="Z687" i="1"/>
  <c r="AA687" i="1" s="1"/>
  <c r="AE687" i="1" s="1"/>
  <c r="AF687" i="1" s="1"/>
  <c r="Z688" i="1"/>
  <c r="AA688" i="1" s="1"/>
  <c r="Z689" i="1"/>
  <c r="AA689" i="1" s="1"/>
  <c r="Z690" i="1"/>
  <c r="AA690" i="1" s="1"/>
  <c r="Z691" i="1"/>
  <c r="AA691" i="1" s="1"/>
  <c r="Z692" i="1"/>
  <c r="AA692" i="1" s="1"/>
  <c r="Z693" i="1"/>
  <c r="AA693" i="1" s="1"/>
  <c r="Z694" i="1"/>
  <c r="AA694" i="1" s="1"/>
  <c r="Z696" i="1"/>
  <c r="AA696" i="1" s="1"/>
  <c r="Z697" i="1"/>
  <c r="AA697" i="1" s="1"/>
  <c r="Z698" i="1"/>
  <c r="AA698" i="1" s="1"/>
  <c r="Z699" i="1"/>
  <c r="AA699" i="1" s="1"/>
  <c r="AE699" i="1" s="1"/>
  <c r="AF699" i="1" s="1"/>
  <c r="Z700" i="1"/>
  <c r="AA700" i="1" s="1"/>
  <c r="Z701" i="1"/>
  <c r="AA701" i="1" s="1"/>
  <c r="Z702" i="1"/>
  <c r="AA702" i="1" s="1"/>
  <c r="AE702" i="1" s="1"/>
  <c r="AF702" i="1" s="1"/>
  <c r="Z703" i="1"/>
  <c r="AA703" i="1" s="1"/>
  <c r="AE703" i="1" s="1"/>
  <c r="AF703" i="1" s="1"/>
  <c r="Z704" i="1"/>
  <c r="AA704" i="1" s="1"/>
  <c r="AE704" i="1" s="1"/>
  <c r="AF704" i="1" s="1"/>
  <c r="Z705" i="1"/>
  <c r="AA705" i="1" s="1"/>
  <c r="AE705" i="1" s="1"/>
  <c r="AF705" i="1" s="1"/>
  <c r="Z706" i="1"/>
  <c r="AA706" i="1" s="1"/>
  <c r="AE706" i="1" s="1"/>
  <c r="AF706" i="1" s="1"/>
  <c r="Z707" i="1"/>
  <c r="AA707" i="1" s="1"/>
  <c r="AE707" i="1" s="1"/>
  <c r="AF707" i="1" s="1"/>
  <c r="Z708" i="1"/>
  <c r="AA708" i="1" s="1"/>
  <c r="AE708" i="1" s="1"/>
  <c r="AF708" i="1" s="1"/>
  <c r="Z709" i="1"/>
  <c r="AA709" i="1" s="1"/>
  <c r="Z710" i="1"/>
  <c r="AA710" i="1" s="1"/>
  <c r="AE710" i="1" s="1"/>
  <c r="AF710" i="1" s="1"/>
  <c r="Z711" i="1"/>
  <c r="AA711" i="1" s="1"/>
  <c r="AE711" i="1" s="1"/>
  <c r="AF711" i="1" s="1"/>
  <c r="Z712" i="1"/>
  <c r="AA712" i="1" s="1"/>
  <c r="AE712" i="1" s="1"/>
  <c r="AF712" i="1" s="1"/>
  <c r="Z713" i="1"/>
  <c r="AA713" i="1" s="1"/>
  <c r="Z714" i="1"/>
  <c r="AA714" i="1" s="1"/>
  <c r="AE714" i="1" s="1"/>
  <c r="AF714" i="1" s="1"/>
  <c r="Z715" i="1"/>
  <c r="AA715" i="1" s="1"/>
  <c r="AE715" i="1" s="1"/>
  <c r="AF715" i="1" s="1"/>
  <c r="Z716" i="1"/>
  <c r="AA716" i="1" s="1"/>
  <c r="AE716" i="1" s="1"/>
  <c r="AF716" i="1" s="1"/>
  <c r="Z717" i="1"/>
  <c r="AA717" i="1" s="1"/>
  <c r="AE717" i="1" s="1"/>
  <c r="AF717" i="1" s="1"/>
  <c r="Z718" i="1"/>
  <c r="AA718" i="1" s="1"/>
  <c r="AE718" i="1" s="1"/>
  <c r="AF718" i="1" s="1"/>
  <c r="Z719" i="1"/>
  <c r="AA719" i="1" s="1"/>
  <c r="AE719" i="1" s="1"/>
  <c r="AF719" i="1" s="1"/>
  <c r="Z720" i="1"/>
  <c r="AA720" i="1" s="1"/>
  <c r="AE720" i="1" s="1"/>
  <c r="AF720" i="1" s="1"/>
  <c r="Z721" i="1"/>
  <c r="AA721" i="1" s="1"/>
  <c r="Z722" i="1"/>
  <c r="AA722" i="1" s="1"/>
  <c r="AE722" i="1" s="1"/>
  <c r="AF722" i="1" s="1"/>
  <c r="Z723" i="1"/>
  <c r="AA723" i="1" s="1"/>
  <c r="AE723" i="1" s="1"/>
  <c r="AF723" i="1" s="1"/>
  <c r="Z724" i="1"/>
  <c r="AA724" i="1" s="1"/>
  <c r="AE724" i="1" s="1"/>
  <c r="AF724" i="1" s="1"/>
  <c r="Z725" i="1"/>
  <c r="AA725" i="1" s="1"/>
  <c r="Z726" i="1"/>
  <c r="AA726" i="1" s="1"/>
  <c r="AE726" i="1" s="1"/>
  <c r="AF726" i="1" s="1"/>
  <c r="Z727" i="1"/>
  <c r="AA727" i="1" s="1"/>
  <c r="AE727" i="1" s="1"/>
  <c r="AF727" i="1" s="1"/>
  <c r="Z728" i="1"/>
  <c r="AA728" i="1" s="1"/>
  <c r="Z729" i="1"/>
  <c r="AA729" i="1" s="1"/>
  <c r="AE729" i="1" s="1"/>
  <c r="AF729" i="1" s="1"/>
  <c r="Z730" i="1"/>
  <c r="AA730" i="1" s="1"/>
  <c r="AE730" i="1" s="1"/>
  <c r="AF730" i="1" s="1"/>
  <c r="Z731" i="1"/>
  <c r="AA731" i="1" s="1"/>
  <c r="AE731" i="1" s="1"/>
  <c r="AF731" i="1" s="1"/>
  <c r="Z732" i="1"/>
  <c r="AA732" i="1" s="1"/>
  <c r="Z733" i="1"/>
  <c r="AA733" i="1" s="1"/>
  <c r="AE733" i="1" s="1"/>
  <c r="AF733" i="1" s="1"/>
  <c r="Z734" i="1"/>
  <c r="AA734" i="1" s="1"/>
  <c r="Z735" i="1"/>
  <c r="AA735" i="1" s="1"/>
  <c r="Z736" i="1"/>
  <c r="AA736" i="1" s="1"/>
  <c r="Z737" i="1"/>
  <c r="AA737" i="1" s="1"/>
  <c r="Z738" i="1"/>
  <c r="AA738" i="1" s="1"/>
  <c r="AE738" i="1" s="1"/>
  <c r="AF738" i="1" s="1"/>
  <c r="Z739" i="1"/>
  <c r="AA739" i="1" s="1"/>
  <c r="AE739" i="1" s="1"/>
  <c r="AF739" i="1" s="1"/>
  <c r="Z740" i="1"/>
  <c r="AA740" i="1" s="1"/>
  <c r="Z741" i="1"/>
  <c r="AA741" i="1" s="1"/>
  <c r="AE741" i="1" s="1"/>
  <c r="AF741" i="1" s="1"/>
  <c r="Z742" i="1"/>
  <c r="AA742" i="1" s="1"/>
  <c r="AE742" i="1" s="1"/>
  <c r="AF742" i="1" s="1"/>
  <c r="Z743" i="1"/>
  <c r="AA743" i="1" s="1"/>
  <c r="AE743" i="1" s="1"/>
  <c r="AF743" i="1" s="1"/>
  <c r="Z744" i="1"/>
  <c r="AA744" i="1" s="1"/>
  <c r="AE744" i="1" s="1"/>
  <c r="AF744" i="1" s="1"/>
  <c r="Z745" i="1"/>
  <c r="AA745" i="1" s="1"/>
  <c r="AE745" i="1" s="1"/>
  <c r="AF745" i="1" s="1"/>
  <c r="Z746" i="1"/>
  <c r="AA746" i="1" s="1"/>
  <c r="Z747" i="1"/>
  <c r="AA747" i="1" s="1"/>
  <c r="AE747" i="1" s="1"/>
  <c r="AF747" i="1" s="1"/>
  <c r="Z748" i="1"/>
  <c r="AA748" i="1" s="1"/>
  <c r="Z749" i="1"/>
  <c r="AA749" i="1" s="1"/>
  <c r="AE749" i="1" s="1"/>
  <c r="AF749" i="1" s="1"/>
  <c r="Z750" i="1"/>
  <c r="AA750" i="1" s="1"/>
  <c r="AE750" i="1" s="1"/>
  <c r="AF750" i="1" s="1"/>
  <c r="Z751" i="1"/>
  <c r="AA751" i="1" s="1"/>
  <c r="AE751" i="1" s="1"/>
  <c r="AF751" i="1" s="1"/>
  <c r="Z752" i="1"/>
  <c r="AA752" i="1" s="1"/>
  <c r="AE752" i="1" s="1"/>
  <c r="AF752" i="1" s="1"/>
  <c r="Z753" i="1"/>
  <c r="AA753" i="1" s="1"/>
  <c r="AE753" i="1" s="1"/>
  <c r="AF753" i="1" s="1"/>
  <c r="Z754" i="1"/>
  <c r="AA754" i="1" s="1"/>
  <c r="AE754" i="1" s="1"/>
  <c r="AF754" i="1" s="1"/>
  <c r="Z755" i="1"/>
  <c r="AA755" i="1" s="1"/>
  <c r="AE755" i="1" s="1"/>
  <c r="AF755" i="1" s="1"/>
  <c r="Z756" i="1"/>
  <c r="AA756" i="1" s="1"/>
  <c r="AE756" i="1" s="1"/>
  <c r="AF756" i="1" s="1"/>
  <c r="Z757" i="1"/>
  <c r="AA757" i="1" s="1"/>
  <c r="AE757" i="1" s="1"/>
  <c r="AF757" i="1" s="1"/>
  <c r="Z758" i="1"/>
  <c r="AA758" i="1" s="1"/>
  <c r="AE758" i="1" s="1"/>
  <c r="AF758" i="1" s="1"/>
  <c r="Z759" i="1"/>
  <c r="AA759" i="1" s="1"/>
  <c r="AE759" i="1" s="1"/>
  <c r="AF759" i="1" s="1"/>
  <c r="Z760" i="1"/>
  <c r="AA760" i="1" s="1"/>
  <c r="AE760" i="1" s="1"/>
  <c r="AF760" i="1" s="1"/>
  <c r="Z761" i="1"/>
  <c r="AA761" i="1" s="1"/>
  <c r="AE761" i="1" s="1"/>
  <c r="AF761" i="1" s="1"/>
  <c r="Z762" i="1"/>
  <c r="AA762" i="1" s="1"/>
  <c r="Z763" i="1"/>
  <c r="AA763" i="1" s="1"/>
  <c r="AE763" i="1" s="1"/>
  <c r="AF763" i="1" s="1"/>
  <c r="Z764" i="1"/>
  <c r="AA764" i="1" s="1"/>
  <c r="Z765" i="1"/>
  <c r="AA765" i="1" s="1"/>
  <c r="AE765" i="1" s="1"/>
  <c r="AF765" i="1" s="1"/>
  <c r="Z766" i="1"/>
  <c r="AA766" i="1" s="1"/>
  <c r="AE766" i="1" s="1"/>
  <c r="AF766" i="1" s="1"/>
  <c r="Z767" i="1"/>
  <c r="AA767" i="1" s="1"/>
  <c r="AE767" i="1" s="1"/>
  <c r="AF767" i="1" s="1"/>
  <c r="Z768" i="1"/>
  <c r="AA768" i="1" s="1"/>
  <c r="AE768" i="1" s="1"/>
  <c r="AF768" i="1" s="1"/>
  <c r="Z769" i="1"/>
  <c r="AA769" i="1" s="1"/>
  <c r="AE769" i="1" s="1"/>
  <c r="AF769" i="1" s="1"/>
  <c r="Z770" i="1"/>
  <c r="AA770" i="1" s="1"/>
  <c r="AE770" i="1" s="1"/>
  <c r="AF770" i="1" s="1"/>
  <c r="Z771" i="1"/>
  <c r="AA771" i="1" s="1"/>
  <c r="AE771" i="1" s="1"/>
  <c r="AF771" i="1" s="1"/>
  <c r="Z772" i="1"/>
  <c r="AA772" i="1" s="1"/>
  <c r="AE772" i="1" s="1"/>
  <c r="AF772" i="1" s="1"/>
  <c r="Z773" i="1"/>
  <c r="AA773" i="1" s="1"/>
  <c r="AE773" i="1" s="1"/>
  <c r="AF773" i="1" s="1"/>
  <c r="Z774" i="1"/>
  <c r="AA774" i="1" s="1"/>
  <c r="Z775" i="1"/>
  <c r="AA775" i="1" s="1"/>
  <c r="AE775" i="1" s="1"/>
  <c r="AF775" i="1" s="1"/>
  <c r="Z776" i="1"/>
  <c r="AA776" i="1" s="1"/>
  <c r="AE776" i="1" s="1"/>
  <c r="AF776" i="1" s="1"/>
  <c r="Z777" i="1"/>
  <c r="AA777" i="1" s="1"/>
  <c r="Z778" i="1"/>
  <c r="AA778" i="1" s="1"/>
  <c r="AE778" i="1" s="1"/>
  <c r="AF778" i="1" s="1"/>
  <c r="Z779" i="1"/>
  <c r="AA779" i="1" s="1"/>
  <c r="AE779" i="1" s="1"/>
  <c r="AF779" i="1" s="1"/>
  <c r="Z780" i="1"/>
  <c r="AA780" i="1" s="1"/>
  <c r="AE780" i="1" s="1"/>
  <c r="AF780" i="1" s="1"/>
  <c r="Z781" i="1"/>
  <c r="AA781" i="1" s="1"/>
  <c r="AE781" i="1" s="1"/>
  <c r="AF781" i="1" s="1"/>
  <c r="Z782" i="1"/>
  <c r="AA782" i="1" s="1"/>
  <c r="AE782" i="1" s="1"/>
  <c r="AF782" i="1" s="1"/>
  <c r="Z783" i="1"/>
  <c r="AA783" i="1" s="1"/>
  <c r="AE783" i="1" s="1"/>
  <c r="AF783" i="1" s="1"/>
  <c r="Z784" i="1"/>
  <c r="AA784" i="1" s="1"/>
  <c r="Z785" i="1"/>
  <c r="AA785" i="1" s="1"/>
  <c r="AE785" i="1" s="1"/>
  <c r="AF785" i="1" s="1"/>
  <c r="Z786" i="1"/>
  <c r="AA786" i="1" s="1"/>
  <c r="AE786" i="1" s="1"/>
  <c r="AF786" i="1" s="1"/>
  <c r="Z787" i="1"/>
  <c r="AA787" i="1" s="1"/>
  <c r="AE787" i="1" s="1"/>
  <c r="AF787" i="1" s="1"/>
  <c r="Z788" i="1"/>
  <c r="AA788" i="1" s="1"/>
  <c r="Z789" i="1"/>
  <c r="AA789" i="1" s="1"/>
  <c r="Z790" i="1"/>
  <c r="AA790" i="1" s="1"/>
  <c r="Z791" i="1"/>
  <c r="AA791" i="1" s="1"/>
  <c r="AE791" i="1" s="1"/>
  <c r="AF791" i="1" s="1"/>
  <c r="Z792" i="1"/>
  <c r="AA792" i="1" s="1"/>
  <c r="Z793" i="1"/>
  <c r="AA793" i="1" s="1"/>
  <c r="AE793" i="1" s="1"/>
  <c r="AF793" i="1" s="1"/>
  <c r="Z794" i="1"/>
  <c r="AA794" i="1" s="1"/>
  <c r="Z795" i="1"/>
  <c r="AA795" i="1" s="1"/>
  <c r="Z796" i="1"/>
  <c r="AA796" i="1" s="1"/>
  <c r="Z797" i="1"/>
  <c r="AA797" i="1" s="1"/>
  <c r="AE797" i="1" s="1"/>
  <c r="AF797" i="1" s="1"/>
  <c r="Z798" i="1"/>
  <c r="AA798" i="1" s="1"/>
  <c r="Z799" i="1"/>
  <c r="AA799" i="1" s="1"/>
  <c r="AE799" i="1" s="1"/>
  <c r="AF799" i="1" s="1"/>
  <c r="Z800" i="1"/>
  <c r="AA800" i="1" s="1"/>
  <c r="Z801" i="1"/>
  <c r="AA801" i="1" s="1"/>
  <c r="Z802" i="1"/>
  <c r="AA802" i="1" s="1"/>
  <c r="AE802" i="1" s="1"/>
  <c r="AF802" i="1" s="1"/>
  <c r="Z803" i="1"/>
  <c r="AA803" i="1" s="1"/>
  <c r="Z804" i="1"/>
  <c r="AA804" i="1" s="1"/>
  <c r="AE804" i="1" s="1"/>
  <c r="AF804" i="1" s="1"/>
  <c r="Z805" i="1"/>
  <c r="AA805" i="1" s="1"/>
  <c r="Z806" i="1"/>
  <c r="AA806" i="1" s="1"/>
  <c r="AE806" i="1" s="1"/>
  <c r="AF806" i="1" s="1"/>
  <c r="Z807" i="1"/>
  <c r="AA807" i="1" s="1"/>
  <c r="AE807" i="1" s="1"/>
  <c r="AF807" i="1" s="1"/>
  <c r="Z808" i="1"/>
  <c r="AA808" i="1" s="1"/>
  <c r="AE808" i="1" s="1"/>
  <c r="AF808" i="1" s="1"/>
  <c r="Z809" i="1"/>
  <c r="AA809" i="1" s="1"/>
  <c r="AE809" i="1" s="1"/>
  <c r="AF809" i="1" s="1"/>
  <c r="Z810" i="1"/>
  <c r="AA810" i="1" s="1"/>
  <c r="Z811" i="1"/>
  <c r="AA811" i="1" s="1"/>
  <c r="Z812" i="1"/>
  <c r="AA812" i="1" s="1"/>
  <c r="Z813" i="1"/>
  <c r="AA813" i="1" s="1"/>
  <c r="Z814" i="1"/>
  <c r="AA814" i="1" s="1"/>
  <c r="AE814" i="1" s="1"/>
  <c r="AF814" i="1" s="1"/>
  <c r="Z815" i="1"/>
  <c r="AA815" i="1" s="1"/>
  <c r="AE815" i="1" s="1"/>
  <c r="AF815" i="1" s="1"/>
  <c r="Z816" i="1"/>
  <c r="AA816" i="1" s="1"/>
  <c r="AE816" i="1" s="1"/>
  <c r="AF816" i="1" s="1"/>
  <c r="Z817" i="1"/>
  <c r="AA817" i="1" s="1"/>
  <c r="AE817" i="1" s="1"/>
  <c r="AF817" i="1" s="1"/>
  <c r="Z818" i="1"/>
  <c r="AA818" i="1" s="1"/>
  <c r="AE818" i="1" s="1"/>
  <c r="AF818" i="1" s="1"/>
  <c r="Z819" i="1"/>
  <c r="AA819" i="1" s="1"/>
  <c r="AE819" i="1" s="1"/>
  <c r="AF819" i="1" s="1"/>
  <c r="Z820" i="1"/>
  <c r="AA820" i="1" s="1"/>
  <c r="Z821" i="1"/>
  <c r="AA821" i="1" s="1"/>
  <c r="AE821" i="1" s="1"/>
  <c r="AF821" i="1" s="1"/>
  <c r="Z822" i="1"/>
  <c r="AA822" i="1" s="1"/>
  <c r="Z823" i="1"/>
  <c r="AA823" i="1" s="1"/>
  <c r="AE823" i="1" s="1"/>
  <c r="AF823" i="1" s="1"/>
  <c r="Z824" i="1"/>
  <c r="AA824" i="1" s="1"/>
  <c r="AE824" i="1" s="1"/>
  <c r="AF824" i="1" s="1"/>
  <c r="Z825" i="1"/>
  <c r="AA825" i="1" s="1"/>
  <c r="AE825" i="1" s="1"/>
  <c r="AF825" i="1" s="1"/>
  <c r="Z826" i="1"/>
  <c r="AA826" i="1" s="1"/>
  <c r="AE826" i="1" s="1"/>
  <c r="AF826" i="1" s="1"/>
  <c r="Z827" i="1"/>
  <c r="AA827" i="1" s="1"/>
  <c r="AE827" i="1" s="1"/>
  <c r="AF827" i="1" s="1"/>
  <c r="Z828" i="1"/>
  <c r="AA828" i="1" s="1"/>
  <c r="AE828" i="1" s="1"/>
  <c r="AF828" i="1" s="1"/>
  <c r="Z829" i="1"/>
  <c r="AA829" i="1" s="1"/>
  <c r="AE829" i="1" s="1"/>
  <c r="AF829" i="1" s="1"/>
  <c r="Z830" i="1"/>
  <c r="AA830" i="1" s="1"/>
  <c r="AE830" i="1" s="1"/>
  <c r="AF830" i="1" s="1"/>
  <c r="Z831" i="1"/>
  <c r="AA831" i="1" s="1"/>
  <c r="AE831" i="1" s="1"/>
  <c r="AF831" i="1" s="1"/>
  <c r="Z832" i="1"/>
  <c r="AA832" i="1" s="1"/>
  <c r="AE832" i="1" s="1"/>
  <c r="AF832" i="1" s="1"/>
  <c r="Z833" i="1"/>
  <c r="AA833" i="1" s="1"/>
  <c r="Z834" i="1"/>
  <c r="AA834" i="1" s="1"/>
  <c r="AE834" i="1" s="1"/>
  <c r="AF834" i="1" s="1"/>
  <c r="Z835" i="1"/>
  <c r="AA835" i="1" s="1"/>
  <c r="AE835" i="1" s="1"/>
  <c r="AF835" i="1" s="1"/>
  <c r="Z836" i="1"/>
  <c r="AA836" i="1" s="1"/>
  <c r="AE836" i="1" s="1"/>
  <c r="AF836" i="1" s="1"/>
  <c r="Z837" i="1"/>
  <c r="AA837" i="1" s="1"/>
  <c r="Z838" i="1"/>
  <c r="AA838" i="1" s="1"/>
  <c r="AE838" i="1" s="1"/>
  <c r="AF838" i="1" s="1"/>
  <c r="Z839" i="1"/>
  <c r="AA839" i="1" s="1"/>
  <c r="AE839" i="1" s="1"/>
  <c r="AF839" i="1" s="1"/>
  <c r="Z840" i="1"/>
  <c r="AA840" i="1" s="1"/>
  <c r="Z841" i="1"/>
  <c r="AA841" i="1" s="1"/>
  <c r="Z842" i="1"/>
  <c r="AA842" i="1" s="1"/>
  <c r="Z843" i="1"/>
  <c r="AA843" i="1" s="1"/>
  <c r="Z844" i="1"/>
  <c r="AA844" i="1" s="1"/>
  <c r="Z845" i="1"/>
  <c r="AA845" i="1" s="1"/>
  <c r="Z846" i="1"/>
  <c r="AA846" i="1" s="1"/>
  <c r="AE846" i="1" s="1"/>
  <c r="AF846" i="1" s="1"/>
  <c r="Z847" i="1"/>
  <c r="AA847" i="1" s="1"/>
  <c r="AE847" i="1" s="1"/>
  <c r="AF847" i="1" s="1"/>
  <c r="Z848" i="1"/>
  <c r="AA848" i="1" s="1"/>
  <c r="Z849" i="1"/>
  <c r="AA849" i="1" s="1"/>
  <c r="Z850" i="1"/>
  <c r="AA850" i="1" s="1"/>
  <c r="Z851" i="1"/>
  <c r="AA851" i="1" s="1"/>
  <c r="AE851" i="1" s="1"/>
  <c r="AF851" i="1" s="1"/>
  <c r="Z852" i="1"/>
  <c r="AA852" i="1" s="1"/>
  <c r="AE852" i="1" s="1"/>
  <c r="AF852" i="1" s="1"/>
  <c r="Z853" i="1"/>
  <c r="AA853" i="1" s="1"/>
  <c r="Z854" i="1"/>
  <c r="AA854" i="1" s="1"/>
  <c r="AE854" i="1" s="1"/>
  <c r="AF854" i="1" s="1"/>
  <c r="Z855" i="1"/>
  <c r="AA855" i="1" s="1"/>
  <c r="Z856" i="1"/>
  <c r="AA856" i="1" s="1"/>
  <c r="Z857" i="1"/>
  <c r="AA857" i="1" s="1"/>
  <c r="AE857" i="1" s="1"/>
  <c r="AF857" i="1" s="1"/>
  <c r="Z858" i="1"/>
  <c r="AA858" i="1" s="1"/>
  <c r="AE858" i="1" s="1"/>
  <c r="AF858" i="1" s="1"/>
  <c r="Z859" i="1"/>
  <c r="AA859" i="1" s="1"/>
  <c r="AE859" i="1" s="1"/>
  <c r="AF859" i="1" s="1"/>
  <c r="Z860" i="1"/>
  <c r="AA860" i="1" s="1"/>
  <c r="AE860" i="1" s="1"/>
  <c r="AF860" i="1" s="1"/>
  <c r="Z861" i="1"/>
  <c r="AA861" i="1" s="1"/>
  <c r="AE861" i="1" s="1"/>
  <c r="AF861" i="1" s="1"/>
  <c r="Z862" i="1"/>
  <c r="AA862" i="1" s="1"/>
  <c r="AE862" i="1" s="1"/>
  <c r="AF862" i="1" s="1"/>
  <c r="Z863" i="1"/>
  <c r="AA863" i="1" s="1"/>
  <c r="AE863" i="1" s="1"/>
  <c r="AF863" i="1" s="1"/>
  <c r="Z864" i="1"/>
  <c r="AA864" i="1" s="1"/>
  <c r="AE864" i="1" s="1"/>
  <c r="AF864" i="1" s="1"/>
  <c r="Z865" i="1"/>
  <c r="AA865" i="1" s="1"/>
  <c r="AE844" i="1" l="1"/>
  <c r="AF844" i="1" s="1"/>
  <c r="AE850" i="1"/>
  <c r="AF850" i="1" s="1"/>
  <c r="AE842" i="1"/>
  <c r="AF842" i="1" s="1"/>
  <c r="AE790" i="1"/>
  <c r="AF790" i="1" s="1"/>
  <c r="AE698" i="1"/>
  <c r="AF698" i="1" s="1"/>
  <c r="AE693" i="1"/>
  <c r="AF693" i="1" s="1"/>
  <c r="AE689" i="1"/>
  <c r="AF689" i="1" s="1"/>
  <c r="AE608" i="1"/>
  <c r="AF608" i="1" s="1"/>
  <c r="AE600" i="1"/>
  <c r="AF600" i="1" s="1"/>
  <c r="AE392" i="1"/>
  <c r="AF392" i="1" s="1"/>
  <c r="AE304" i="1"/>
  <c r="AF304" i="1" s="1"/>
  <c r="AE300" i="1"/>
  <c r="AF300" i="1" s="1"/>
  <c r="AE292" i="1"/>
  <c r="AF292" i="1" s="1"/>
  <c r="AE280" i="1"/>
  <c r="AF280" i="1" s="1"/>
  <c r="AE272" i="1"/>
  <c r="AF272" i="1" s="1"/>
  <c r="AE268" i="1"/>
  <c r="AF268" i="1" s="1"/>
  <c r="AE252" i="1"/>
  <c r="AF252" i="1" s="1"/>
  <c r="AE196" i="1"/>
  <c r="AF196" i="1" s="1"/>
  <c r="AE192" i="1"/>
  <c r="AF192" i="1" s="1"/>
  <c r="AE184" i="1"/>
  <c r="AF184" i="1" s="1"/>
  <c r="AE176" i="1"/>
  <c r="AF176" i="1" s="1"/>
  <c r="AE156" i="1"/>
  <c r="AF156" i="1" s="1"/>
  <c r="AE140" i="1"/>
  <c r="AF140" i="1" s="1"/>
  <c r="AE132" i="1"/>
  <c r="AF132" i="1" s="1"/>
  <c r="AE120" i="1"/>
  <c r="AF120" i="1" s="1"/>
  <c r="AE100" i="1"/>
  <c r="AF100" i="1" s="1"/>
  <c r="AE92" i="1"/>
  <c r="AF92" i="1" s="1"/>
  <c r="AE88" i="1"/>
  <c r="AF88" i="1" s="1"/>
  <c r="AE80" i="1"/>
  <c r="AF80" i="1" s="1"/>
  <c r="AE68" i="1"/>
  <c r="AF68" i="1" s="1"/>
  <c r="AE56" i="1"/>
  <c r="AF56" i="1" s="1"/>
  <c r="AE40" i="1"/>
  <c r="AF40" i="1" s="1"/>
  <c r="AE36" i="1"/>
  <c r="AF36" i="1" s="1"/>
  <c r="AE32" i="1"/>
  <c r="AF32" i="1" s="1"/>
  <c r="AE28" i="1"/>
  <c r="AF28" i="1" s="1"/>
  <c r="AE24" i="1"/>
  <c r="AF24" i="1" s="1"/>
  <c r="AE20" i="1"/>
  <c r="AF20" i="1" s="1"/>
  <c r="AE843" i="1"/>
  <c r="AF843" i="1" s="1"/>
  <c r="AE849" i="1"/>
  <c r="AF849" i="1" s="1"/>
  <c r="AE845" i="1"/>
  <c r="AF845" i="1" s="1"/>
  <c r="AE841" i="1"/>
  <c r="AF841" i="1" s="1"/>
  <c r="AE813" i="1"/>
  <c r="AF813" i="1" s="1"/>
  <c r="AE801" i="1"/>
  <c r="AF801" i="1" s="1"/>
  <c r="AE789" i="1"/>
  <c r="AF789" i="1" s="1"/>
  <c r="AE737" i="1"/>
  <c r="AF737" i="1" s="1"/>
  <c r="AE701" i="1"/>
  <c r="AF701" i="1" s="1"/>
  <c r="AE697" i="1"/>
  <c r="AF697" i="1" s="1"/>
  <c r="AE692" i="1"/>
  <c r="AF692" i="1" s="1"/>
  <c r="AE607" i="1"/>
  <c r="AF607" i="1" s="1"/>
  <c r="AE543" i="1"/>
  <c r="AF543" i="1" s="1"/>
  <c r="AE527" i="1"/>
  <c r="AF527" i="1" s="1"/>
  <c r="AE503" i="1"/>
  <c r="AF503" i="1" s="1"/>
  <c r="AE391" i="1"/>
  <c r="AF391" i="1" s="1"/>
  <c r="AE319" i="1"/>
  <c r="AF319" i="1" s="1"/>
  <c r="AE303" i="1"/>
  <c r="AF303" i="1" s="1"/>
  <c r="AE299" i="1"/>
  <c r="AF299" i="1" s="1"/>
  <c r="AE295" i="1"/>
  <c r="AF295" i="1" s="1"/>
  <c r="AE291" i="1"/>
  <c r="AF291" i="1" s="1"/>
  <c r="AE283" i="1"/>
  <c r="AF283" i="1" s="1"/>
  <c r="AE279" i="1"/>
  <c r="AF279" i="1" s="1"/>
  <c r="AE271" i="1"/>
  <c r="AF271" i="1" s="1"/>
  <c r="AE267" i="1"/>
  <c r="AF267" i="1" s="1"/>
  <c r="AE235" i="1"/>
  <c r="AF235" i="1" s="1"/>
  <c r="AE199" i="1"/>
  <c r="AF199" i="1" s="1"/>
  <c r="AE191" i="1"/>
  <c r="AF191" i="1" s="1"/>
  <c r="AE187" i="1"/>
  <c r="AF187" i="1" s="1"/>
  <c r="AE155" i="1"/>
  <c r="AF155" i="1" s="1"/>
  <c r="AE131" i="1"/>
  <c r="AF131" i="1" s="1"/>
  <c r="AE127" i="1"/>
  <c r="AF127" i="1" s="1"/>
  <c r="AE123" i="1"/>
  <c r="AF123" i="1" s="1"/>
  <c r="AE99" i="1"/>
  <c r="AF99" i="1" s="1"/>
  <c r="AE79" i="1"/>
  <c r="AF79" i="1" s="1"/>
  <c r="AE35" i="1"/>
  <c r="AF35" i="1" s="1"/>
  <c r="AE27" i="1"/>
  <c r="AF27" i="1" s="1"/>
  <c r="AE23" i="1"/>
  <c r="AF23" i="1" s="1"/>
  <c r="AE856" i="1"/>
  <c r="AF856" i="1" s="1"/>
  <c r="AE812" i="1"/>
  <c r="AF812" i="1" s="1"/>
  <c r="AE796" i="1"/>
  <c r="AF796" i="1" s="1"/>
  <c r="AE736" i="1"/>
  <c r="AF736" i="1" s="1"/>
  <c r="AE696" i="1"/>
  <c r="AF696" i="1" s="1"/>
  <c r="AE691" i="1"/>
  <c r="AF691" i="1" s="1"/>
  <c r="AE610" i="1"/>
  <c r="AF610" i="1" s="1"/>
  <c r="AE606" i="1"/>
  <c r="AF606" i="1" s="1"/>
  <c r="AE602" i="1"/>
  <c r="AF602" i="1" s="1"/>
  <c r="AE578" i="1"/>
  <c r="AF578" i="1" s="1"/>
  <c r="AE414" i="1"/>
  <c r="AF414" i="1" s="1"/>
  <c r="AE318" i="1"/>
  <c r="AF318" i="1" s="1"/>
  <c r="AE306" i="1"/>
  <c r="AF306" i="1" s="1"/>
  <c r="AE302" i="1"/>
  <c r="AF302" i="1" s="1"/>
  <c r="AE298" i="1"/>
  <c r="AF298" i="1" s="1"/>
  <c r="AE294" i="1"/>
  <c r="AF294" i="1" s="1"/>
  <c r="AE290" i="1"/>
  <c r="AF290" i="1" s="1"/>
  <c r="AE286" i="1"/>
  <c r="AF286" i="1" s="1"/>
  <c r="AE278" i="1"/>
  <c r="AF278" i="1" s="1"/>
  <c r="AE266" i="1"/>
  <c r="AF266" i="1" s="1"/>
  <c r="AE254" i="1"/>
  <c r="AF254" i="1" s="1"/>
  <c r="AE234" i="1"/>
  <c r="AF234" i="1" s="1"/>
  <c r="AE210" i="1"/>
  <c r="AF210" i="1" s="1"/>
  <c r="AE194" i="1"/>
  <c r="AF194" i="1" s="1"/>
  <c r="AE190" i="1"/>
  <c r="AF190" i="1" s="1"/>
  <c r="AE182" i="1"/>
  <c r="AF182" i="1" s="1"/>
  <c r="AE174" i="1"/>
  <c r="AF174" i="1" s="1"/>
  <c r="AE154" i="1"/>
  <c r="AF154" i="1" s="1"/>
  <c r="AE134" i="1"/>
  <c r="AF134" i="1" s="1"/>
  <c r="AE126" i="1"/>
  <c r="AF126" i="1" s="1"/>
  <c r="AE102" i="1"/>
  <c r="AF102" i="1" s="1"/>
  <c r="AE98" i="1"/>
  <c r="AF98" i="1" s="1"/>
  <c r="AE70" i="1"/>
  <c r="AF70" i="1" s="1"/>
  <c r="AE66" i="1"/>
  <c r="AF66" i="1" s="1"/>
  <c r="AE34" i="1"/>
  <c r="AF34" i="1" s="1"/>
  <c r="AE30" i="1"/>
  <c r="AF30" i="1" s="1"/>
  <c r="AE22" i="1"/>
  <c r="AF22" i="1" s="1"/>
  <c r="AE18" i="1"/>
  <c r="AF18" i="1" s="1"/>
  <c r="AE811" i="1"/>
  <c r="AF811" i="1" s="1"/>
  <c r="AE795" i="1"/>
  <c r="AF795" i="1" s="1"/>
  <c r="AE735" i="1"/>
  <c r="AF735" i="1" s="1"/>
  <c r="AE694" i="1"/>
  <c r="AF694" i="1" s="1"/>
  <c r="AE690" i="1"/>
  <c r="AF690" i="1" s="1"/>
  <c r="AE673" i="1"/>
  <c r="AF673" i="1" s="1"/>
  <c r="AE669" i="1"/>
  <c r="AF669" i="1" s="1"/>
  <c r="AE645" i="1"/>
  <c r="AF645" i="1" s="1"/>
  <c r="AE613" i="1"/>
  <c r="AF613" i="1" s="1"/>
  <c r="AE609" i="1"/>
  <c r="AF609" i="1" s="1"/>
  <c r="AE605" i="1"/>
  <c r="AF605" i="1" s="1"/>
  <c r="AE601" i="1"/>
  <c r="AF601" i="1" s="1"/>
  <c r="AE301" i="1"/>
  <c r="AF301" i="1" s="1"/>
  <c r="AE297" i="1"/>
  <c r="AF297" i="1" s="1"/>
  <c r="AE293" i="1"/>
  <c r="AF293" i="1" s="1"/>
  <c r="AE289" i="1"/>
  <c r="AF289" i="1" s="1"/>
  <c r="AE281" i="1"/>
  <c r="AF281" i="1" s="1"/>
  <c r="AE277" i="1"/>
  <c r="AF277" i="1" s="1"/>
  <c r="AE269" i="1"/>
  <c r="AF269" i="1" s="1"/>
  <c r="AE265" i="1"/>
  <c r="AF265" i="1" s="1"/>
  <c r="AE257" i="1"/>
  <c r="AF257" i="1" s="1"/>
  <c r="AE249" i="1"/>
  <c r="AF249" i="1" s="1"/>
  <c r="AE189" i="1"/>
  <c r="AF189" i="1" s="1"/>
  <c r="AE181" i="1"/>
  <c r="AF181" i="1" s="1"/>
  <c r="AE177" i="1"/>
  <c r="AF177" i="1" s="1"/>
  <c r="AE125" i="1"/>
  <c r="AF125" i="1" s="1"/>
  <c r="AE101" i="1"/>
  <c r="AF101" i="1" s="1"/>
  <c r="AE93" i="1"/>
  <c r="AF93" i="1" s="1"/>
  <c r="AE85" i="1"/>
  <c r="AF85" i="1" s="1"/>
  <c r="AE53" i="1"/>
  <c r="AF53" i="1" s="1"/>
  <c r="AE45" i="1"/>
  <c r="AF45" i="1" s="1"/>
  <c r="AE37" i="1"/>
  <c r="AF37" i="1" s="1"/>
  <c r="AE33" i="1"/>
  <c r="AF33" i="1" s="1"/>
  <c r="AE29" i="1"/>
  <c r="AF29" i="1" s="1"/>
  <c r="AE25" i="1"/>
  <c r="AF25" i="1" s="1"/>
  <c r="AE21" i="1"/>
  <c r="AF21" i="1" s="1"/>
  <c r="AE810" i="1"/>
  <c r="AF810" i="1" s="1"/>
  <c r="AE798" i="1"/>
  <c r="AF798" i="1" s="1"/>
  <c r="AE794" i="1"/>
  <c r="AF794" i="1" s="1"/>
  <c r="AE672" i="1"/>
  <c r="AF672" i="1" s="1"/>
  <c r="AE668" i="1"/>
  <c r="AF668" i="1" s="1"/>
  <c r="AE648" i="1"/>
  <c r="AF648" i="1" s="1"/>
  <c r="AE644" i="1"/>
  <c r="AF644" i="1" s="1"/>
  <c r="AE604" i="1"/>
  <c r="AF604" i="1" s="1"/>
  <c r="AE468" i="1"/>
  <c r="AF468" i="1" s="1"/>
  <c r="AE328" i="1"/>
  <c r="AF328" i="1" s="1"/>
  <c r="AE833" i="1"/>
  <c r="AF833" i="1" s="1"/>
  <c r="AE709" i="1"/>
  <c r="AF709" i="1" s="1"/>
  <c r="AE688" i="1"/>
  <c r="AF688" i="1" s="1"/>
  <c r="AE679" i="1"/>
  <c r="AF679" i="1" s="1"/>
  <c r="AE599" i="1"/>
  <c r="AF599" i="1" s="1"/>
  <c r="AE762" i="1"/>
  <c r="AF762" i="1" s="1"/>
  <c r="AE746" i="1"/>
  <c r="AF746" i="1" s="1"/>
  <c r="AE734" i="1"/>
  <c r="AF734" i="1" s="1"/>
  <c r="AE592" i="1"/>
  <c r="AF592" i="1" s="1"/>
  <c r="AE560" i="1"/>
  <c r="AF560" i="1" s="1"/>
  <c r="AE436" i="1"/>
  <c r="AF436" i="1" s="1"/>
  <c r="AE344" i="1"/>
  <c r="AF344" i="1" s="1"/>
  <c r="AE324" i="1"/>
  <c r="AF324" i="1" s="1"/>
  <c r="AE853" i="1"/>
  <c r="AF853" i="1" s="1"/>
  <c r="AE805" i="1"/>
  <c r="AF805" i="1" s="1"/>
  <c r="AE725" i="1"/>
  <c r="AF725" i="1" s="1"/>
  <c r="AE713" i="1"/>
  <c r="AF713" i="1" s="1"/>
  <c r="AE523" i="1"/>
  <c r="AF523" i="1" s="1"/>
  <c r="AE459" i="1"/>
  <c r="AF459" i="1" s="1"/>
  <c r="AE339" i="1"/>
  <c r="AF339" i="1" s="1"/>
  <c r="AE848" i="1"/>
  <c r="AF848" i="1" s="1"/>
  <c r="AE820" i="1"/>
  <c r="AF820" i="1" s="1"/>
  <c r="AE800" i="1"/>
  <c r="AF800" i="1" s="1"/>
  <c r="AE792" i="1"/>
  <c r="AF792" i="1" s="1"/>
  <c r="AE784" i="1"/>
  <c r="AF784" i="1" s="1"/>
  <c r="AE700" i="1"/>
  <c r="AF700" i="1" s="1"/>
  <c r="AE666" i="1"/>
  <c r="AF666" i="1" s="1"/>
  <c r="AE570" i="1"/>
  <c r="AF570" i="1" s="1"/>
  <c r="AE562" i="1"/>
  <c r="AF562" i="1" s="1"/>
  <c r="AE406" i="1"/>
  <c r="AF406" i="1" s="1"/>
  <c r="AE382" i="1"/>
  <c r="AF382" i="1" s="1"/>
  <c r="AE358" i="1"/>
  <c r="AF358" i="1" s="1"/>
  <c r="AE822" i="1"/>
  <c r="AF822" i="1" s="1"/>
  <c r="AE774" i="1"/>
  <c r="AF774" i="1" s="1"/>
  <c r="AE612" i="1"/>
  <c r="AF612" i="1" s="1"/>
  <c r="AE448" i="1"/>
  <c r="AF448" i="1" s="1"/>
  <c r="AE308" i="1"/>
  <c r="AF308" i="1" s="1"/>
  <c r="AE865" i="1"/>
  <c r="AF865" i="1" s="1"/>
  <c r="AE837" i="1"/>
  <c r="AF837" i="1" s="1"/>
  <c r="AE777" i="1"/>
  <c r="AF777" i="1" s="1"/>
  <c r="AE721" i="1"/>
  <c r="AF721" i="1" s="1"/>
  <c r="AE684" i="1"/>
  <c r="AF684" i="1" s="1"/>
  <c r="AE551" i="1"/>
  <c r="AF551" i="1" s="1"/>
  <c r="AE455" i="1"/>
  <c r="AF455" i="1" s="1"/>
  <c r="AE840" i="1"/>
  <c r="AF840" i="1" s="1"/>
  <c r="AE788" i="1"/>
  <c r="AF788" i="1" s="1"/>
  <c r="AE764" i="1"/>
  <c r="AF764" i="1" s="1"/>
  <c r="AE748" i="1"/>
  <c r="AF748" i="1" s="1"/>
  <c r="AE740" i="1"/>
  <c r="AF740" i="1" s="1"/>
  <c r="AE732" i="1"/>
  <c r="AF732" i="1" s="1"/>
  <c r="AE728" i="1"/>
  <c r="AF728" i="1" s="1"/>
  <c r="AE658" i="1"/>
  <c r="AF658" i="1" s="1"/>
  <c r="AE542" i="1"/>
  <c r="AF542" i="1" s="1"/>
  <c r="AE526" i="1"/>
  <c r="AF526" i="1" s="1"/>
  <c r="AE514" i="1"/>
  <c r="AF514" i="1" s="1"/>
  <c r="AE502" i="1"/>
  <c r="AF502" i="1" s="1"/>
  <c r="AE855" i="1"/>
  <c r="AF855" i="1" s="1"/>
  <c r="AE803" i="1"/>
  <c r="AF803" i="1" s="1"/>
  <c r="AE681" i="1"/>
  <c r="AF681" i="1" s="1"/>
  <c r="AE653" i="1"/>
  <c r="AF653" i="1" s="1"/>
  <c r="AE625" i="1"/>
  <c r="AF625" i="1" s="1"/>
  <c r="AE577" i="1"/>
  <c r="AF577" i="1" s="1"/>
  <c r="AE537" i="1"/>
  <c r="AF537" i="1" s="1"/>
  <c r="AE477" i="1"/>
  <c r="AF477" i="1" s="1"/>
  <c r="AE413" i="1"/>
  <c r="AF413" i="1" s="1"/>
  <c r="AE369" i="1"/>
  <c r="AF369" i="1" s="1"/>
  <c r="AE317" i="1"/>
  <c r="AF317" i="1" s="1"/>
  <c r="AE313" i="1"/>
  <c r="AF313" i="1" s="1"/>
  <c r="AE305" i="1"/>
  <c r="AF305" i="1" s="1"/>
  <c r="AE603" i="1"/>
  <c r="AF603" i="1" s="1"/>
  <c r="AI476" i="1"/>
  <c r="AI504" i="1"/>
  <c r="AI314" i="1"/>
  <c r="AI742" i="1"/>
  <c r="AI841" i="1"/>
  <c r="AI236" i="1"/>
  <c r="AI779" i="1"/>
  <c r="AI199" i="1"/>
  <c r="AI337" i="1"/>
  <c r="AI830" i="1"/>
  <c r="AI423" i="1"/>
  <c r="AI65" i="1"/>
  <c r="AI20" i="1"/>
  <c r="AI842" i="1"/>
  <c r="AI18" i="1"/>
  <c r="AI190" i="1"/>
  <c r="AI747" i="1"/>
  <c r="AI395" i="1"/>
  <c r="AI604" i="1"/>
  <c r="AI424" i="1"/>
  <c r="AI702" i="1"/>
  <c r="AI258" i="1"/>
  <c r="AI552" i="1"/>
  <c r="AI347" i="1"/>
  <c r="AI38" i="1"/>
  <c r="AI662" i="1"/>
  <c r="AI477" i="1"/>
  <c r="AI490" i="1"/>
  <c r="AI687" i="1"/>
  <c r="AI103" i="1"/>
  <c r="AI656" i="1"/>
  <c r="AI143" i="1"/>
  <c r="AI400" i="1"/>
  <c r="AI83" i="1"/>
  <c r="AI259" i="1"/>
  <c r="AI57" i="1"/>
  <c r="AI529" i="1"/>
  <c r="AI384" i="1"/>
  <c r="AI155" i="1"/>
  <c r="AI58" i="1"/>
  <c r="AI381" i="1"/>
  <c r="AI649" i="1"/>
  <c r="AI697" i="1"/>
  <c r="AI420" i="1"/>
  <c r="AI711" i="1"/>
  <c r="AI689" i="1"/>
  <c r="AI255" i="1"/>
  <c r="AI374" i="1"/>
  <c r="AI575" i="1"/>
  <c r="AI618" i="1"/>
  <c r="AI45" i="1"/>
  <c r="AI104" i="1"/>
  <c r="AI748" i="1"/>
  <c r="AI755" i="1"/>
  <c r="AI19" i="1"/>
  <c r="AI368" i="1"/>
  <c r="AI698" i="1"/>
  <c r="AI505" i="1"/>
  <c r="AI321" i="1"/>
  <c r="AI149" i="1"/>
  <c r="AI791" i="1"/>
  <c r="AI633" i="1"/>
  <c r="AI411" i="1"/>
  <c r="AI663" i="1"/>
  <c r="AI46" i="1"/>
  <c r="AI36" i="1"/>
  <c r="AI348" i="1"/>
  <c r="AI741" i="1"/>
  <c r="AI289" i="1"/>
  <c r="AI210" i="1"/>
  <c r="AI530" i="1"/>
  <c r="AI452" i="1"/>
  <c r="AI516" i="1"/>
  <c r="AI322" i="1"/>
  <c r="AI460" i="1"/>
  <c r="AI105" i="1"/>
  <c r="AI375" i="1"/>
  <c r="AI320" i="1"/>
  <c r="AI156" i="1"/>
  <c r="AI200" i="1"/>
  <c r="AI822" i="1"/>
  <c r="AI506" i="1"/>
  <c r="AI211" i="1"/>
  <c r="AI553" i="1"/>
  <c r="AI265" i="1"/>
  <c r="AI295" i="1"/>
  <c r="AI614" i="1"/>
  <c r="AI664" i="1"/>
  <c r="AI712" i="1"/>
  <c r="AI756" i="1"/>
  <c r="AI478" i="1"/>
  <c r="AI307" i="1"/>
  <c r="AI412" i="1"/>
  <c r="AI554" i="1"/>
  <c r="AI461" i="1"/>
  <c r="AI843" i="1"/>
  <c r="AI634" i="1"/>
  <c r="AI665" i="1"/>
  <c r="AI189" i="1"/>
  <c r="AI757" i="1"/>
  <c r="AI814" i="1"/>
  <c r="AI523" i="1"/>
  <c r="AI39" i="1"/>
  <c r="AI323" i="1"/>
  <c r="AI318" i="1"/>
  <c r="AI823" i="1"/>
  <c r="AI857" i="1"/>
  <c r="AI249" i="1"/>
  <c r="AI221" i="1"/>
  <c r="AI201" i="1"/>
  <c r="AI84" i="1"/>
  <c r="AI92" i="1"/>
  <c r="AI107" i="1"/>
  <c r="AI443" i="1"/>
  <c r="AI122" i="1"/>
  <c r="AI21" i="1"/>
  <c r="AI434" i="1"/>
  <c r="AI266" i="1"/>
  <c r="AI491" i="1"/>
  <c r="AI102" i="1"/>
  <c r="AI93" i="1"/>
  <c r="AI116" i="1"/>
  <c r="AI123" i="1"/>
  <c r="AI666" i="1"/>
  <c r="AI743" i="1"/>
  <c r="AI23" i="1"/>
  <c r="AI117" i="1"/>
  <c r="AI193" i="1"/>
  <c r="AI758" i="1"/>
  <c r="AI858" i="1"/>
  <c r="AI237" i="1"/>
  <c r="AI699" i="1"/>
  <c r="AI144" i="1"/>
  <c r="AI854" i="1"/>
  <c r="AI619" i="1"/>
  <c r="AI386" i="1"/>
  <c r="AI576" i="1"/>
  <c r="AI59" i="1"/>
  <c r="AI531" i="1"/>
  <c r="AI749" i="1"/>
  <c r="AI85" i="1"/>
  <c r="AI173" i="1"/>
  <c r="AI76" i="1"/>
  <c r="AI713" i="1"/>
  <c r="AI94" i="1"/>
  <c r="AI22" i="1"/>
  <c r="AI35" i="1"/>
  <c r="AI82" i="1"/>
  <c r="AI238" i="1"/>
  <c r="AI667" i="1"/>
  <c r="AI27" i="1"/>
  <c r="AI60" i="1"/>
  <c r="AI444" i="1"/>
  <c r="AI810" i="1"/>
  <c r="AI401" i="1"/>
  <c r="AI499" i="1"/>
  <c r="AI86" i="1"/>
  <c r="AI577" i="1"/>
  <c r="AI157" i="1"/>
  <c r="AI172" i="1"/>
  <c r="AI267" i="1"/>
  <c r="AI492" i="1"/>
  <c r="AI158" i="1"/>
  <c r="AI590" i="1"/>
  <c r="AI831" i="1"/>
  <c r="AI532" i="1"/>
  <c r="AI635" i="1"/>
  <c r="AI750" i="1"/>
  <c r="AI815" i="1"/>
  <c r="AI445" i="1"/>
  <c r="AI446" i="1"/>
  <c r="AI376" i="1"/>
  <c r="AI304" i="1"/>
  <c r="AI268" i="1"/>
  <c r="AI533" i="1"/>
  <c r="AI326" i="1"/>
  <c r="AI159" i="1"/>
  <c r="AI751" i="1"/>
  <c r="AI212" i="1"/>
  <c r="AI620" i="1"/>
  <c r="AI793" i="1"/>
  <c r="AI555" i="1"/>
  <c r="AI256" i="1"/>
  <c r="AI534" i="1"/>
  <c r="AI40" i="1"/>
  <c r="AI479" i="1"/>
  <c r="AI134" i="1"/>
  <c r="AI360" i="1"/>
  <c r="AI744" i="1"/>
  <c r="AI824" i="1"/>
  <c r="AI524" i="1"/>
  <c r="AI493" i="1"/>
  <c r="AI688" i="1"/>
  <c r="AI766" i="1"/>
  <c r="AI643" i="1"/>
  <c r="AI507" i="1"/>
  <c r="AI435" i="1"/>
  <c r="AI191" i="1"/>
  <c r="AI759" i="1"/>
  <c r="AI30" i="1"/>
  <c r="AI578" i="1"/>
  <c r="AI106" i="1"/>
  <c r="AI213" i="1"/>
  <c r="AI859" i="1"/>
  <c r="AI303" i="1"/>
  <c r="AI451" i="1"/>
  <c r="AI566" i="1"/>
  <c r="AI269" i="1"/>
  <c r="AI327" i="1"/>
  <c r="AI832" i="1"/>
  <c r="AI260" i="1"/>
  <c r="AI769" i="1"/>
  <c r="AI535" i="1"/>
  <c r="AI700" i="1"/>
  <c r="AI691" i="1"/>
  <c r="AI480" i="1"/>
  <c r="AI738" i="1"/>
  <c r="AI508" i="1"/>
  <c r="AI462" i="1"/>
  <c r="AI214" i="1"/>
  <c r="AI714" i="1"/>
  <c r="AI668" i="1"/>
  <c r="AI394" i="1"/>
  <c r="AI171" i="1"/>
  <c r="AI239" i="1"/>
  <c r="AI536" i="1"/>
  <c r="AI579" i="1"/>
  <c r="AI77" i="1"/>
  <c r="AI202" i="1"/>
  <c r="AI669" i="1"/>
  <c r="AI525" i="1"/>
  <c r="AI636" i="1"/>
  <c r="AI436" i="1"/>
  <c r="AI602" i="1"/>
  <c r="AI644" i="1"/>
  <c r="AI174" i="1"/>
  <c r="AI591" i="1"/>
  <c r="AI108" i="1"/>
  <c r="AI135" i="1"/>
  <c r="AI537" i="1"/>
  <c r="AI580" i="1"/>
  <c r="AI160" i="1"/>
  <c r="AI556" i="1"/>
  <c r="AI581" i="1"/>
  <c r="AI463" i="1"/>
  <c r="AI670" i="1"/>
  <c r="AI402" i="1"/>
  <c r="AI203" i="1"/>
  <c r="AI794" i="1"/>
  <c r="AI453" i="1"/>
  <c r="AI161" i="1"/>
  <c r="AI582" i="1"/>
  <c r="AI222" i="1"/>
  <c r="AI825" i="1"/>
  <c r="AI637" i="1"/>
  <c r="AI41" i="1"/>
  <c r="AI240" i="1"/>
  <c r="AI715" i="1"/>
  <c r="AI25" i="1"/>
  <c r="AI215" i="1"/>
  <c r="AI494" i="1"/>
  <c r="AI47" i="1"/>
  <c r="AI204" i="1"/>
  <c r="AI162" i="1"/>
  <c r="AI403" i="1"/>
  <c r="AI517" i="1"/>
  <c r="AI703" i="1"/>
  <c r="AI611" i="1"/>
  <c r="AI241" i="1"/>
  <c r="AI464" i="1"/>
  <c r="AI136" i="1"/>
  <c r="AI404" i="1"/>
  <c r="AI704" i="1"/>
  <c r="AI671" i="1"/>
  <c r="AI54" i="1"/>
  <c r="AI413" i="1"/>
  <c r="AI242" i="1"/>
  <c r="AI137" i="1"/>
  <c r="AI271" i="1"/>
  <c r="AI145" i="1"/>
  <c r="AI67" i="1"/>
  <c r="AI250" i="1"/>
  <c r="AI549" i="1"/>
  <c r="AI833" i="1"/>
  <c r="AI61" i="1"/>
  <c r="AI437" i="1"/>
  <c r="AI148" i="1"/>
  <c r="AI481" i="1"/>
  <c r="AI328" i="1"/>
  <c r="AI813" i="1"/>
  <c r="AI343" i="1"/>
  <c r="AI705" i="1"/>
  <c r="AI657" i="1"/>
  <c r="AI716" i="1"/>
  <c r="AI296" i="1"/>
  <c r="AI760" i="1"/>
  <c r="AI447" i="1"/>
  <c r="AI425" i="1"/>
  <c r="AI583" i="1"/>
  <c r="AI109" i="1"/>
  <c r="AI495" i="1"/>
  <c r="AI361" i="1"/>
  <c r="AI362" i="1"/>
  <c r="AI518" i="1"/>
  <c r="AI33" i="1"/>
  <c r="AI95" i="1"/>
  <c r="AI770" i="1"/>
  <c r="AI175" i="1"/>
  <c r="AI745" i="1"/>
  <c r="AI860" i="1"/>
  <c r="AI78" i="1"/>
  <c r="AI465" i="1"/>
  <c r="AI650" i="1"/>
  <c r="AI223" i="1"/>
  <c r="AI124" i="1"/>
  <c r="AI243" i="1"/>
  <c r="AI192" i="1"/>
  <c r="AI567" i="1"/>
  <c r="AI138" i="1"/>
  <c r="AI244" i="1"/>
  <c r="AI861" i="1"/>
  <c r="AI638" i="1"/>
  <c r="AI387" i="1"/>
  <c r="AI706" i="1"/>
  <c r="AI396" i="1"/>
  <c r="AI519" i="1"/>
  <c r="AI538" i="1"/>
  <c r="AI557" i="1"/>
  <c r="AI261" i="1"/>
  <c r="AI672" i="1"/>
  <c r="AI338" i="1"/>
  <c r="AI761" i="1"/>
  <c r="AI673" i="1"/>
  <c r="AI13" i="1"/>
  <c r="AI466" i="1"/>
  <c r="AI651" i="1"/>
  <c r="AI31" i="1"/>
  <c r="AI558" i="1"/>
  <c r="AI139" i="1"/>
  <c r="AI262" i="1"/>
  <c r="AI310" i="1"/>
  <c r="AI717" i="1"/>
  <c r="AI568" i="1"/>
  <c r="AI245" i="1"/>
  <c r="AI752" i="1"/>
  <c r="AI426" i="1"/>
  <c r="AI272" i="1"/>
  <c r="AI311" i="1"/>
  <c r="AI846" i="1"/>
  <c r="AI686" i="1"/>
  <c r="AI795" i="1"/>
  <c r="AI363" i="1"/>
  <c r="AI414" i="1"/>
  <c r="AI569" i="1"/>
  <c r="AI299" i="1"/>
  <c r="AI369" i="1"/>
  <c r="AI176" i="1"/>
  <c r="AI496" i="1"/>
  <c r="AI674" i="1"/>
  <c r="AI163" i="1"/>
  <c r="AI319" i="1"/>
  <c r="AI454" i="1"/>
  <c r="AI397" i="1"/>
  <c r="AI339" i="1"/>
  <c r="AI785" i="1"/>
  <c r="AI574" i="1"/>
  <c r="AI150" i="1"/>
  <c r="AI164" i="1"/>
  <c r="AI62" i="1"/>
  <c r="AI690" i="1"/>
  <c r="AI349" i="1"/>
  <c r="AI364" i="1"/>
  <c r="AI388" i="1"/>
  <c r="AI196" i="1"/>
  <c r="AI329" i="1"/>
  <c r="AI48" i="1"/>
  <c r="AI771" i="1"/>
  <c r="AI365" i="1"/>
  <c r="AI652" i="1"/>
  <c r="AI205" i="1"/>
  <c r="AI826" i="1"/>
  <c r="AI251" i="1"/>
  <c r="AI753" i="1"/>
  <c r="AI559" i="1"/>
  <c r="AI87" i="1"/>
  <c r="AI216" i="1"/>
  <c r="AI389" i="1"/>
  <c r="AI718" i="1"/>
  <c r="AI509" i="1"/>
  <c r="AI450" i="1"/>
  <c r="AI675" i="1"/>
  <c r="AI313" i="1"/>
  <c r="AI500" i="1"/>
  <c r="AI398" i="1"/>
  <c r="AI359" i="1"/>
  <c r="AI777" i="1"/>
  <c r="AI796" i="1"/>
  <c r="AI719" i="1"/>
  <c r="AI350" i="1"/>
  <c r="AI42" i="1"/>
  <c r="AI111" i="1"/>
  <c r="AI808" i="1"/>
  <c r="AI497" i="1"/>
  <c r="AI340" i="1"/>
  <c r="AI807" i="1"/>
  <c r="AI797" i="1"/>
  <c r="AI177" i="1"/>
  <c r="AI621" i="1"/>
  <c r="AI366" i="1"/>
  <c r="AI802" i="1"/>
  <c r="AI224" i="1"/>
  <c r="AI315" i="1"/>
  <c r="AI330" i="1"/>
  <c r="AI816" i="1"/>
  <c r="AI467" i="1"/>
  <c r="AI584" i="1"/>
  <c r="AI146" i="1"/>
  <c r="AI676" i="1"/>
  <c r="AI482" i="1"/>
  <c r="AI415" i="1"/>
  <c r="AI834" i="1"/>
  <c r="AI817" i="1"/>
  <c r="AI26" i="1"/>
  <c r="AI185" i="1"/>
  <c r="AI125" i="1"/>
  <c r="AI29" i="1"/>
  <c r="AI510" i="1"/>
  <c r="AI448" i="1"/>
  <c r="AI605" i="1"/>
  <c r="AI468" i="1"/>
  <c r="AI370" i="1"/>
  <c r="AI273" i="1"/>
  <c r="AI762" i="1"/>
  <c r="AI110" i="1"/>
  <c r="AI645" i="1"/>
  <c r="AI274" i="1"/>
  <c r="AI377" i="1"/>
  <c r="AI594" i="1"/>
  <c r="AI622" i="1"/>
  <c r="AI653" i="1"/>
  <c r="AI483" i="1"/>
  <c r="AI405" i="1"/>
  <c r="AI225" i="1"/>
  <c r="AI818" i="1"/>
  <c r="AI378" i="1"/>
  <c r="AI69" i="1"/>
  <c r="AI654" i="1"/>
  <c r="AI421" i="1"/>
  <c r="AI798" i="1"/>
  <c r="AI246" i="1"/>
  <c r="AI165" i="1"/>
  <c r="AI70" i="1"/>
  <c r="AI197" i="1"/>
  <c r="AI291" i="1"/>
  <c r="AI847" i="1"/>
  <c r="AI275" i="1"/>
  <c r="AI71" i="1"/>
  <c r="AI488" i="1"/>
  <c r="AI607" i="1"/>
  <c r="AI331" i="1"/>
  <c r="AI379" i="1"/>
  <c r="AI799" i="1"/>
  <c r="AI406" i="1"/>
  <c r="AI96" i="1"/>
  <c r="AI118" i="1"/>
  <c r="AI772" i="1"/>
  <c r="AI14" i="1"/>
  <c r="AI15" i="1"/>
  <c r="AI585" i="1"/>
  <c r="AI677" i="1"/>
  <c r="AI678" i="1"/>
  <c r="AI739" i="1"/>
  <c r="AI287" i="1"/>
  <c r="AI292" i="1"/>
  <c r="AI720" i="1"/>
  <c r="AI721" i="1"/>
  <c r="AI780" i="1"/>
  <c r="AI178" i="1"/>
  <c r="AI187" i="1"/>
  <c r="AI586" i="1"/>
  <c r="AI427" i="1"/>
  <c r="AI186" i="1"/>
  <c r="AI119" i="1"/>
  <c r="AI206" i="1"/>
  <c r="AI773" i="1"/>
  <c r="AI623" i="1"/>
  <c r="AI207" i="1"/>
  <c r="AI305" i="1"/>
  <c r="AI778" i="1"/>
  <c r="AI407" i="1"/>
  <c r="AI835" i="1"/>
  <c r="AI220" i="1"/>
  <c r="AI297" i="1"/>
  <c r="AI276" i="1"/>
  <c r="AI302" i="1"/>
  <c r="AI371" i="1"/>
  <c r="AI120" i="1"/>
  <c r="AI848" i="1"/>
  <c r="AI140" i="1"/>
  <c r="AI344" i="1"/>
  <c r="AI624" i="1"/>
  <c r="AI746" i="1"/>
  <c r="AI646" i="1"/>
  <c r="AI639" i="1"/>
  <c r="AI475" i="1"/>
  <c r="AI277" i="1"/>
  <c r="AI610" i="1"/>
  <c r="AI151" i="1"/>
  <c r="AI754" i="1"/>
  <c r="AI247" i="1"/>
  <c r="AI827" i="1"/>
  <c r="AI332" i="1"/>
  <c r="AI380" i="1"/>
  <c r="AI208" i="1"/>
  <c r="AI647" i="1"/>
  <c r="AI316" i="1"/>
  <c r="AI707" i="1"/>
  <c r="AI599" i="1"/>
  <c r="AI97" i="1"/>
  <c r="AI290" i="1"/>
  <c r="AI351" i="1"/>
  <c r="AI722" i="1"/>
  <c r="AI696" i="1"/>
  <c r="AI786" i="1"/>
  <c r="AI179" i="1"/>
  <c r="AI79" i="1"/>
  <c r="AI539" i="1"/>
  <c r="AI428" i="1"/>
  <c r="AI800" i="1"/>
  <c r="AI501" i="1"/>
  <c r="AI587" i="1"/>
  <c r="AI781" i="1"/>
  <c r="AI166" i="1"/>
  <c r="AI263" i="1"/>
  <c r="AI126" i="1"/>
  <c r="AI503" i="1"/>
  <c r="AI606" i="1"/>
  <c r="AI600" i="1"/>
  <c r="AI648" i="1"/>
  <c r="AI372" i="1"/>
  <c r="AI438" i="1"/>
  <c r="AI98" i="1"/>
  <c r="AI24" i="1"/>
  <c r="AI34" i="1"/>
  <c r="AI805" i="1"/>
  <c r="AI812" i="1"/>
  <c r="AI63" i="1"/>
  <c r="AI819" i="1"/>
  <c r="AI43" i="1"/>
  <c r="AI345" i="1"/>
  <c r="AI341" i="1"/>
  <c r="AI615" i="1"/>
  <c r="AI640" i="1"/>
  <c r="AI821" i="1"/>
  <c r="AI293" i="1"/>
  <c r="AI528" i="1"/>
  <c r="AI64" i="1"/>
  <c r="AI209" i="1"/>
  <c r="AI429" i="1"/>
  <c r="AI226" i="1"/>
  <c r="AI853" i="1"/>
  <c r="AI540" i="1"/>
  <c r="AI740" i="1"/>
  <c r="AI16" i="1"/>
  <c r="AI317" i="1"/>
  <c r="AI541" i="1"/>
  <c r="AI457" i="1"/>
  <c r="AI74" i="1"/>
  <c r="AI352" i="1"/>
  <c r="AI168" i="1"/>
  <c r="AI520" i="1"/>
  <c r="AI227" i="1"/>
  <c r="AI469" i="1"/>
  <c r="AI112" i="1"/>
  <c r="AI560" i="1"/>
  <c r="AI257" i="1"/>
  <c r="AI113" i="1"/>
  <c r="AI809" i="1"/>
  <c r="AI570" i="1"/>
  <c r="AI774" i="1"/>
  <c r="AI416" i="1"/>
  <c r="AI616" i="1"/>
  <c r="AI294" i="1"/>
  <c r="AI862" i="1"/>
  <c r="AI228" i="1"/>
  <c r="AI459" i="1"/>
  <c r="AI353" i="1"/>
  <c r="AI692" i="1"/>
  <c r="AI681" i="1"/>
  <c r="AI346" i="1"/>
  <c r="AI489" i="1"/>
  <c r="AI28" i="1"/>
  <c r="AI470" i="1"/>
  <c r="AI180" i="1"/>
  <c r="AI373" i="1"/>
  <c r="AI354" i="1"/>
  <c r="AI617" i="1"/>
  <c r="AI252" i="1"/>
  <c r="AI625" i="1"/>
  <c r="AI355" i="1"/>
  <c r="AI114" i="1"/>
  <c r="AI641" i="1"/>
  <c r="AI626" i="1"/>
  <c r="AI55" i="1"/>
  <c r="AI279" i="1"/>
  <c r="AI724" i="1"/>
  <c r="AI544" i="1"/>
  <c r="AI169" i="1"/>
  <c r="AI280" i="1"/>
  <c r="AI526" i="1"/>
  <c r="AI565" i="1"/>
  <c r="AI856" i="1"/>
  <c r="AI281" i="1"/>
  <c r="AI836" i="1"/>
  <c r="AI661" i="1"/>
  <c r="AI484" i="1"/>
  <c r="AI181" i="1"/>
  <c r="AI601" i="1"/>
  <c r="AI829" i="1"/>
  <c r="AI511" i="1"/>
  <c r="AI471" i="1"/>
  <c r="AI127" i="1"/>
  <c r="AI229" i="1"/>
  <c r="AI233" i="1"/>
  <c r="AI512" i="1"/>
  <c r="AI408" i="1"/>
  <c r="AI571" i="1"/>
  <c r="AI561" i="1"/>
  <c r="AI141" i="1"/>
  <c r="AI642" i="1"/>
  <c r="AI306" i="1"/>
  <c r="AI282" i="1"/>
  <c r="AI283" i="1"/>
  <c r="AI627" i="1"/>
  <c r="AI485" i="1"/>
  <c r="AI736" i="1"/>
  <c r="AI732" i="1"/>
  <c r="AI56" i="1"/>
  <c r="AI693" i="1"/>
  <c r="AI792" i="1"/>
  <c r="AI89" i="1"/>
  <c r="AI628" i="1"/>
  <c r="AI782" i="1"/>
  <c r="AI595" i="1"/>
  <c r="AI128" i="1"/>
  <c r="AI694" i="1"/>
  <c r="AI521" i="1"/>
  <c r="AI439" i="1"/>
  <c r="AI147" i="1"/>
  <c r="AI608" i="1"/>
  <c r="AI298" i="1"/>
  <c r="AI383" i="1"/>
  <c r="AI417" i="1"/>
  <c r="AI75" i="1"/>
  <c r="AI498" i="1"/>
  <c r="AI80" i="1"/>
  <c r="AI472" i="1"/>
  <c r="AI49" i="1"/>
  <c r="AI851" i="1"/>
  <c r="AI182" i="1"/>
  <c r="AI356" i="1"/>
  <c r="AI312" i="1"/>
  <c r="AI733" i="1"/>
  <c r="AI37" i="1"/>
  <c r="AI284" i="1"/>
  <c r="AI81" i="1"/>
  <c r="AI333" i="1"/>
  <c r="AI727" i="1"/>
  <c r="AI735" i="1"/>
  <c r="AI837" i="1"/>
  <c r="AI72" i="1"/>
  <c r="AI737" i="1"/>
  <c r="AI32" i="1"/>
  <c r="AI550" i="1"/>
  <c r="AI820" i="1"/>
  <c r="AI728" i="1"/>
  <c r="AI863" i="1"/>
  <c r="AI729" i="1"/>
  <c r="AI806" i="1"/>
  <c r="AI850" i="1"/>
  <c r="AI612" i="1"/>
  <c r="AI801" i="1"/>
  <c r="AI502" i="1"/>
  <c r="AI730" i="1"/>
  <c r="AI731" i="1"/>
  <c r="AI367" i="1"/>
  <c r="AI129" i="1"/>
  <c r="AI596" i="1"/>
  <c r="AI655" i="1"/>
  <c r="AI430" i="1"/>
  <c r="AI418" i="1"/>
  <c r="AI527" i="1"/>
  <c r="AI803" i="1"/>
  <c r="AI838" i="1"/>
  <c r="AI152" i="1"/>
  <c r="AI431" i="1"/>
  <c r="AI357" i="1"/>
  <c r="AI188" i="1"/>
  <c r="AI473" i="1"/>
  <c r="AI334" i="1"/>
  <c r="AI17" i="1"/>
  <c r="AI486" i="1"/>
  <c r="AI409" i="1"/>
  <c r="AI130" i="1"/>
  <c r="AI50" i="1"/>
  <c r="AI551" i="1"/>
  <c r="AI767" i="1"/>
  <c r="AI285" i="1"/>
  <c r="AI683" i="1"/>
  <c r="AI410" i="1"/>
  <c r="AI588" i="1"/>
  <c r="AI442" i="1"/>
  <c r="AI170" i="1"/>
  <c r="AI572" i="1"/>
  <c r="AI440" i="1"/>
  <c r="AI51" i="1"/>
  <c r="AI248" i="1"/>
  <c r="AI522" i="1"/>
  <c r="AI382" i="1"/>
  <c r="AI399" i="1"/>
  <c r="AI142" i="1"/>
  <c r="AI545" i="1"/>
  <c r="AI474" i="1"/>
  <c r="AI548" i="1"/>
  <c r="AI839" i="1"/>
  <c r="AI609" i="1"/>
  <c r="AI546" i="1"/>
  <c r="AI183" i="1"/>
  <c r="AI783" i="1"/>
  <c r="AI73" i="1"/>
  <c r="AI629" i="1"/>
  <c r="AI99" i="1"/>
  <c r="AI432" i="1"/>
  <c r="AI597" i="1"/>
  <c r="AI547" i="1"/>
  <c r="AI684" i="1"/>
  <c r="AI630" i="1"/>
  <c r="AI100" i="1"/>
  <c r="AI784" i="1"/>
  <c r="AI458" i="1"/>
  <c r="AI734" i="1"/>
  <c r="AI787" i="1"/>
  <c r="AI115" i="1"/>
  <c r="AI631" i="1"/>
  <c r="AI217" i="1"/>
  <c r="AI487" i="1"/>
  <c r="AI253" i="1"/>
  <c r="AI632" i="1"/>
  <c r="AI335" i="1"/>
  <c r="AI433" i="1"/>
  <c r="AI660" i="1"/>
  <c r="AI788" i="1"/>
  <c r="AI101" i="1"/>
  <c r="AI449" i="1"/>
  <c r="AI121" i="1"/>
  <c r="AI422" i="1"/>
  <c r="AI852" i="1"/>
  <c r="AI286" i="1"/>
  <c r="AI441" i="1"/>
  <c r="AI218" i="1"/>
  <c r="AI264" i="1"/>
  <c r="AI198" i="1"/>
  <c r="AI184" i="1"/>
  <c r="AI763" i="1"/>
  <c r="AI153" i="1"/>
  <c r="AI598" i="1"/>
  <c r="AI231" i="1"/>
  <c r="AI768" i="1"/>
  <c r="AI613" i="1"/>
  <c r="AI342" i="1"/>
  <c r="AI804" i="1"/>
  <c r="AI385" i="1"/>
  <c r="AI358" i="1"/>
  <c r="AI564" i="1"/>
  <c r="AI513" i="1"/>
  <c r="AI52" i="1"/>
  <c r="AI154" i="1"/>
  <c r="AI589" i="1"/>
  <c r="AI219" i="1"/>
  <c r="AI840" i="1"/>
  <c r="AI419" i="1"/>
  <c r="AI708" i="1"/>
  <c r="AI685" i="1"/>
  <c r="AI44" i="1"/>
  <c r="AI828" i="1"/>
  <c r="AI864" i="1"/>
  <c r="AI811" i="1"/>
  <c r="AI288" i="1"/>
  <c r="AI573" i="1"/>
  <c r="AI514" i="1"/>
  <c r="AI90" i="1"/>
  <c r="AI91" i="1"/>
  <c r="AI232" i="1"/>
  <c r="AI131" i="1"/>
  <c r="AI336" i="1"/>
  <c r="AI701" i="1"/>
  <c r="AI254" i="1"/>
  <c r="AI515" i="1"/>
  <c r="AH476" i="1"/>
  <c r="AH789" i="1"/>
  <c r="AH12" i="1"/>
  <c r="AH314" i="1"/>
  <c r="AH709" i="1"/>
  <c r="AH742" i="1"/>
  <c r="AH779" i="1"/>
  <c r="AH337" i="1"/>
  <c r="AH830" i="1"/>
  <c r="AH423" i="1"/>
  <c r="AH65" i="1"/>
  <c r="AH842" i="1"/>
  <c r="AH747" i="1"/>
  <c r="AH395" i="1"/>
  <c r="AH604" i="1"/>
  <c r="AH424" i="1"/>
  <c r="AH702" i="1"/>
  <c r="AH258" i="1"/>
  <c r="AH552" i="1"/>
  <c r="AH347" i="1"/>
  <c r="AH38" i="1"/>
  <c r="AH662" i="1"/>
  <c r="AH490" i="1"/>
  <c r="AH710" i="1"/>
  <c r="AH687" i="1"/>
  <c r="AH656" i="1"/>
  <c r="AH143" i="1"/>
  <c r="AH400" i="1"/>
  <c r="AH132" i="1"/>
  <c r="AH83" i="1"/>
  <c r="AH259" i="1"/>
  <c r="AH57" i="1"/>
  <c r="AH529" i="1"/>
  <c r="AH384" i="1"/>
  <c r="AH155" i="1"/>
  <c r="AH790" i="1"/>
  <c r="AH58" i="1"/>
  <c r="AH381" i="1"/>
  <c r="AH697" i="1"/>
  <c r="AH420" i="1"/>
  <c r="AH711" i="1"/>
  <c r="AH255" i="1"/>
  <c r="AH374" i="1"/>
  <c r="AH575" i="1"/>
  <c r="AH618" i="1"/>
  <c r="AH104" i="1"/>
  <c r="AH748" i="1"/>
  <c r="AH755" i="1"/>
  <c r="AH19" i="1"/>
  <c r="AH368" i="1"/>
  <c r="AH505" i="1"/>
  <c r="AH321" i="1"/>
  <c r="AH149" i="1"/>
  <c r="AH791" i="1"/>
  <c r="AH633" i="1"/>
  <c r="AH411" i="1"/>
  <c r="AH663" i="1"/>
  <c r="AH46" i="1"/>
  <c r="AH348" i="1"/>
  <c r="AH210" i="1"/>
  <c r="AH530" i="1"/>
  <c r="AH452" i="1"/>
  <c r="AH516" i="1"/>
  <c r="AH322" i="1"/>
  <c r="AH460" i="1"/>
  <c r="AH105" i="1"/>
  <c r="AH375" i="1"/>
  <c r="AH320" i="1"/>
  <c r="AH822" i="1"/>
  <c r="AH167" i="1"/>
  <c r="AH506" i="1"/>
  <c r="AH211" i="1"/>
  <c r="AH553" i="1"/>
  <c r="AH664" i="1"/>
  <c r="AH712" i="1"/>
  <c r="AH756" i="1"/>
  <c r="AH765" i="1"/>
  <c r="AH307" i="1"/>
  <c r="AH412" i="1"/>
  <c r="AH554" i="1"/>
  <c r="AH461" i="1"/>
  <c r="AH634" i="1"/>
  <c r="AH665" i="1"/>
  <c r="AH757" i="1"/>
  <c r="AH814" i="1"/>
  <c r="AH523" i="1"/>
  <c r="AH308" i="1"/>
  <c r="AH39" i="1"/>
  <c r="AH323" i="1"/>
  <c r="AH318" i="1"/>
  <c r="AH823" i="1"/>
  <c r="AH857" i="1"/>
  <c r="AH249" i="1"/>
  <c r="AH221" i="1"/>
  <c r="AH201" i="1"/>
  <c r="AH84" i="1"/>
  <c r="AH92" i="1"/>
  <c r="AH107" i="1"/>
  <c r="AH443" i="1"/>
  <c r="AH122" i="1"/>
  <c r="AH21" i="1"/>
  <c r="AH434" i="1"/>
  <c r="AH491" i="1"/>
  <c r="AH234" i="1"/>
  <c r="AH116" i="1"/>
  <c r="AH123" i="1"/>
  <c r="AH666" i="1"/>
  <c r="AH743" i="1"/>
  <c r="AH23" i="1"/>
  <c r="AH117" i="1"/>
  <c r="AH758" i="1"/>
  <c r="AH858" i="1"/>
  <c r="AH237" i="1"/>
  <c r="AH144" i="1"/>
  <c r="AH619" i="1"/>
  <c r="AH386" i="1"/>
  <c r="AH576" i="1"/>
  <c r="AH59" i="1"/>
  <c r="AH531" i="1"/>
  <c r="AH749" i="1"/>
  <c r="AH173" i="1"/>
  <c r="AH76" i="1"/>
  <c r="AH324" i="1"/>
  <c r="AH713" i="1"/>
  <c r="AH325" i="1"/>
  <c r="AH35" i="1"/>
  <c r="AH82" i="1"/>
  <c r="AH133" i="1"/>
  <c r="AH238" i="1"/>
  <c r="AH667" i="1"/>
  <c r="AH301" i="1"/>
  <c r="AH60" i="1"/>
  <c r="AH444" i="1"/>
  <c r="AH401" i="1"/>
  <c r="AH499" i="1"/>
  <c r="AH86" i="1"/>
  <c r="AH577" i="1"/>
  <c r="AH172" i="1"/>
  <c r="AH492" i="1"/>
  <c r="AH158" i="1"/>
  <c r="AH590" i="1"/>
  <c r="AH831" i="1"/>
  <c r="AH532" i="1"/>
  <c r="AH635" i="1"/>
  <c r="AH750" i="1"/>
  <c r="AH815" i="1"/>
  <c r="AH445" i="1"/>
  <c r="AH446" i="1"/>
  <c r="AH376" i="1"/>
  <c r="AH533" i="1"/>
  <c r="AH326" i="1"/>
  <c r="AH159" i="1"/>
  <c r="AH751" i="1"/>
  <c r="AH845" i="1"/>
  <c r="AH212" i="1"/>
  <c r="AH620" i="1"/>
  <c r="AH793" i="1"/>
  <c r="AH555" i="1"/>
  <c r="AH256" i="1"/>
  <c r="AH534" i="1"/>
  <c r="AH40" i="1"/>
  <c r="AH479" i="1"/>
  <c r="AH134" i="1"/>
  <c r="AH194" i="1"/>
  <c r="AH360" i="1"/>
  <c r="AH744" i="1"/>
  <c r="AH824" i="1"/>
  <c r="AH524" i="1"/>
  <c r="AH493" i="1"/>
  <c r="AH766" i="1"/>
  <c r="AH643" i="1"/>
  <c r="AH507" i="1"/>
  <c r="AH435" i="1"/>
  <c r="AH759" i="1"/>
  <c r="AH66" i="1"/>
  <c r="AH578" i="1"/>
  <c r="AH106" i="1"/>
  <c r="AH213" i="1"/>
  <c r="AH859" i="1"/>
  <c r="AH451" i="1"/>
  <c r="AH566" i="1"/>
  <c r="AH327" i="1"/>
  <c r="AH309" i="1"/>
  <c r="AH832" i="1"/>
  <c r="AH260" i="1"/>
  <c r="AH769" i="1"/>
  <c r="AH535" i="1"/>
  <c r="AH691" i="1"/>
  <c r="AH480" i="1"/>
  <c r="AH508" i="1"/>
  <c r="AH462" i="1"/>
  <c r="AH214" i="1"/>
  <c r="AH714" i="1"/>
  <c r="AH668" i="1"/>
  <c r="AH394" i="1"/>
  <c r="AH171" i="1"/>
  <c r="AH239" i="1"/>
  <c r="AH536" i="1"/>
  <c r="AH579" i="1"/>
  <c r="AH77" i="1"/>
  <c r="AH202" i="1"/>
  <c r="AH669" i="1"/>
  <c r="AH525" i="1"/>
  <c r="AH636" i="1"/>
  <c r="AH591" i="1"/>
  <c r="AH108" i="1"/>
  <c r="AH135" i="1"/>
  <c r="AH580" i="1"/>
  <c r="AH160" i="1"/>
  <c r="AH556" i="1"/>
  <c r="AH581" i="1"/>
  <c r="AH463" i="1"/>
  <c r="AH670" i="1"/>
  <c r="AH402" i="1"/>
  <c r="AH53" i="1"/>
  <c r="AH203" i="1"/>
  <c r="AH453" i="1"/>
  <c r="AH161" i="1"/>
  <c r="AH582" i="1"/>
  <c r="AH222" i="1"/>
  <c r="AH825" i="1"/>
  <c r="AH637" i="1"/>
  <c r="AH41" i="1"/>
  <c r="AH240" i="1"/>
  <c r="AH715" i="1"/>
  <c r="AH215" i="1"/>
  <c r="AH494" i="1"/>
  <c r="AH47" i="1"/>
  <c r="AH204" i="1"/>
  <c r="AH162" i="1"/>
  <c r="AH403" i="1"/>
  <c r="AH517" i="1"/>
  <c r="AH703" i="1"/>
  <c r="AH241" i="1"/>
  <c r="AH464" i="1"/>
  <c r="AH136" i="1"/>
  <c r="AH404" i="1"/>
  <c r="AH704" i="1"/>
  <c r="AH671" i="1"/>
  <c r="AH54" i="1"/>
  <c r="AH413" i="1"/>
  <c r="AH242" i="1"/>
  <c r="AH592" i="1"/>
  <c r="AH137" i="1"/>
  <c r="AH145" i="1"/>
  <c r="AH67" i="1"/>
  <c r="AH250" i="1"/>
  <c r="AH549" i="1"/>
  <c r="AH833" i="1"/>
  <c r="AH61" i="1"/>
  <c r="AH148" i="1"/>
  <c r="AH481" i="1"/>
  <c r="AH865" i="1"/>
  <c r="AH343" i="1"/>
  <c r="AH705" i="1"/>
  <c r="AH657" i="1"/>
  <c r="AH300" i="1"/>
  <c r="AH716" i="1"/>
  <c r="AH760" i="1"/>
  <c r="AH447" i="1"/>
  <c r="AH425" i="1"/>
  <c r="AH583" i="1"/>
  <c r="AH109" i="1"/>
  <c r="AH495" i="1"/>
  <c r="AH361" i="1"/>
  <c r="AH362" i="1"/>
  <c r="AH518" i="1"/>
  <c r="AH95" i="1"/>
  <c r="AH770" i="1"/>
  <c r="AH745" i="1"/>
  <c r="AH860" i="1"/>
  <c r="AH855" i="1"/>
  <c r="AH78" i="1"/>
  <c r="AH465" i="1"/>
  <c r="AH650" i="1"/>
  <c r="AH223" i="1"/>
  <c r="AH124" i="1"/>
  <c r="AH243" i="1"/>
  <c r="AH567" i="1"/>
  <c r="AH138" i="1"/>
  <c r="AH195" i="1"/>
  <c r="AH244" i="1"/>
  <c r="AH861" i="1"/>
  <c r="AH638" i="1"/>
  <c r="AH387" i="1"/>
  <c r="AH706" i="1"/>
  <c r="AH396" i="1"/>
  <c r="AH519" i="1"/>
  <c r="AH557" i="1"/>
  <c r="AH261" i="1"/>
  <c r="AH672" i="1"/>
  <c r="AH338" i="1"/>
  <c r="AH761" i="1"/>
  <c r="AH13" i="1"/>
  <c r="AH466" i="1"/>
  <c r="AH651" i="1"/>
  <c r="AH31" i="1"/>
  <c r="AH558" i="1"/>
  <c r="AH139" i="1"/>
  <c r="AH262" i="1"/>
  <c r="AH310" i="1"/>
  <c r="AH717" i="1"/>
  <c r="AH568" i="1"/>
  <c r="AH245" i="1"/>
  <c r="AH752" i="1"/>
  <c r="AH426" i="1"/>
  <c r="AH311" i="1"/>
  <c r="AH846" i="1"/>
  <c r="AH686" i="1"/>
  <c r="AH363" i="1"/>
  <c r="AH569" i="1"/>
  <c r="AH299" i="1"/>
  <c r="AH369" i="1"/>
  <c r="AH496" i="1"/>
  <c r="AH163" i="1"/>
  <c r="AH319" i="1"/>
  <c r="AH454" i="1"/>
  <c r="AH397" i="1"/>
  <c r="AH339" i="1"/>
  <c r="AH785" i="1"/>
  <c r="AH574" i="1"/>
  <c r="AH150" i="1"/>
  <c r="AH164" i="1"/>
  <c r="AH62" i="1"/>
  <c r="AH690" i="1"/>
  <c r="AH349" i="1"/>
  <c r="AH364" i="1"/>
  <c r="AH388" i="1"/>
  <c r="AH196" i="1"/>
  <c r="AH48" i="1"/>
  <c r="AH771" i="1"/>
  <c r="AH365" i="1"/>
  <c r="AH652" i="1"/>
  <c r="AH205" i="1"/>
  <c r="AH826" i="1"/>
  <c r="AH251" i="1"/>
  <c r="AH753" i="1"/>
  <c r="AH559" i="1"/>
  <c r="AH87" i="1"/>
  <c r="AH216" i="1"/>
  <c r="AH389" i="1"/>
  <c r="AH718" i="1"/>
  <c r="AH509" i="1"/>
  <c r="AH450" i="1"/>
  <c r="AH675" i="1"/>
  <c r="AH313" i="1"/>
  <c r="AH500" i="1"/>
  <c r="AH398" i="1"/>
  <c r="AH777" i="1"/>
  <c r="AH68" i="1"/>
  <c r="AH719" i="1"/>
  <c r="AH350" i="1"/>
  <c r="AH42" i="1"/>
  <c r="AH111" i="1"/>
  <c r="AH808" i="1"/>
  <c r="AH497" i="1"/>
  <c r="AH340" i="1"/>
  <c r="AH807" i="1"/>
  <c r="AH797" i="1"/>
  <c r="AH621" i="1"/>
  <c r="AH366" i="1"/>
  <c r="AH802" i="1"/>
  <c r="AH224" i="1"/>
  <c r="AH315" i="1"/>
  <c r="AH330" i="1"/>
  <c r="AH816" i="1"/>
  <c r="AH467" i="1"/>
  <c r="AH603" i="1"/>
  <c r="AH390" i="1"/>
  <c r="AH584" i="1"/>
  <c r="AH146" i="1"/>
  <c r="AH676" i="1"/>
  <c r="AH482" i="1"/>
  <c r="AH391" i="1"/>
  <c r="AH834" i="1"/>
  <c r="AH817" i="1"/>
  <c r="AH26" i="1"/>
  <c r="AH125" i="1"/>
  <c r="AH510" i="1"/>
  <c r="AH448" i="1"/>
  <c r="AH605" i="1"/>
  <c r="AH468" i="1"/>
  <c r="AH370" i="1"/>
  <c r="AH593" i="1"/>
  <c r="AH762" i="1"/>
  <c r="AH110" i="1"/>
  <c r="AH274" i="1"/>
  <c r="AH377" i="1"/>
  <c r="AH594" i="1"/>
  <c r="AH622" i="1"/>
  <c r="AH653" i="1"/>
  <c r="AH483" i="1"/>
  <c r="AH405" i="1"/>
  <c r="AH225" i="1"/>
  <c r="AH818" i="1"/>
  <c r="AH378" i="1"/>
  <c r="AH69" i="1"/>
  <c r="AH654" i="1"/>
  <c r="AH421" i="1"/>
  <c r="AH798" i="1"/>
  <c r="AH246" i="1"/>
  <c r="AH165" i="1"/>
  <c r="AH197" i="1"/>
  <c r="AH847" i="1"/>
  <c r="AH275" i="1"/>
  <c r="AH71" i="1"/>
  <c r="AH488" i="1"/>
  <c r="AH331" i="1"/>
  <c r="AH379" i="1"/>
  <c r="AH799" i="1"/>
  <c r="AH96" i="1"/>
  <c r="AH118" i="1"/>
  <c r="AH772" i="1"/>
  <c r="AH14" i="1"/>
  <c r="AH15" i="1"/>
  <c r="AH585" i="1"/>
  <c r="AH677" i="1"/>
  <c r="AH678" i="1"/>
  <c r="AH739" i="1"/>
  <c r="AH287" i="1"/>
  <c r="AH720" i="1"/>
  <c r="AH721" i="1"/>
  <c r="AH780" i="1"/>
  <c r="AH586" i="1"/>
  <c r="AH427" i="1"/>
  <c r="AH186" i="1"/>
  <c r="AH455" i="1"/>
  <c r="AH119" i="1"/>
  <c r="AH206" i="1"/>
  <c r="AH773" i="1"/>
  <c r="AH623" i="1"/>
  <c r="AH207" i="1"/>
  <c r="AH778" i="1"/>
  <c r="AH835" i="1"/>
  <c r="AH220" i="1"/>
  <c r="AH276" i="1"/>
  <c r="AH302" i="1"/>
  <c r="AH371" i="1"/>
  <c r="AH120" i="1"/>
  <c r="AH392" i="1"/>
  <c r="AH88" i="1"/>
  <c r="AH344" i="1"/>
  <c r="AH624" i="1"/>
  <c r="AH746" i="1"/>
  <c r="AH646" i="1"/>
  <c r="AH639" i="1"/>
  <c r="AH475" i="1"/>
  <c r="AH277" i="1"/>
  <c r="AH679" i="1"/>
  <c r="AH151" i="1"/>
  <c r="AH754" i="1"/>
  <c r="AH247" i="1"/>
  <c r="AH827" i="1"/>
  <c r="AH332" i="1"/>
  <c r="AH380" i="1"/>
  <c r="AH208" i="1"/>
  <c r="AH647" i="1"/>
  <c r="AH316" i="1"/>
  <c r="AH707" i="1"/>
  <c r="AH97" i="1"/>
  <c r="AH351" i="1"/>
  <c r="AH722" i="1"/>
  <c r="AH786" i="1"/>
  <c r="AH179" i="1"/>
  <c r="AH539" i="1"/>
  <c r="AH428" i="1"/>
  <c r="AH800" i="1"/>
  <c r="AH501" i="1"/>
  <c r="AH587" i="1"/>
  <c r="AH781" i="1"/>
  <c r="AH166" i="1"/>
  <c r="AH263" i="1"/>
  <c r="AH606" i="1"/>
  <c r="AH372" i="1"/>
  <c r="AH438" i="1"/>
  <c r="AH98" i="1"/>
  <c r="AH24" i="1"/>
  <c r="AH34" i="1"/>
  <c r="AH805" i="1"/>
  <c r="AH63" i="1"/>
  <c r="AH819" i="1"/>
  <c r="AH43" i="1"/>
  <c r="AH345" i="1"/>
  <c r="AH341" i="1"/>
  <c r="AH615" i="1"/>
  <c r="AH640" i="1"/>
  <c r="AH456" i="1"/>
  <c r="AH821" i="1"/>
  <c r="AH293" i="1"/>
  <c r="AH528" i="1"/>
  <c r="AH680" i="1"/>
  <c r="AH64" i="1"/>
  <c r="AH209" i="1"/>
  <c r="AH429" i="1"/>
  <c r="AH278" i="1"/>
  <c r="AH226" i="1"/>
  <c r="AH540" i="1"/>
  <c r="AH16" i="1"/>
  <c r="AH317" i="1"/>
  <c r="AH541" i="1"/>
  <c r="AH723" i="1"/>
  <c r="AH457" i="1"/>
  <c r="AH542" i="1"/>
  <c r="AH74" i="1"/>
  <c r="AH352" i="1"/>
  <c r="AH168" i="1"/>
  <c r="AH543" i="1"/>
  <c r="AH520" i="1"/>
  <c r="AH227" i="1"/>
  <c r="AH469" i="1"/>
  <c r="AH112" i="1"/>
  <c r="AH560" i="1"/>
  <c r="AH257" i="1"/>
  <c r="AH113" i="1"/>
  <c r="AH809" i="1"/>
  <c r="AH570" i="1"/>
  <c r="AH774" i="1"/>
  <c r="AH416" i="1"/>
  <c r="AH616" i="1"/>
  <c r="AH862" i="1"/>
  <c r="AH228" i="1"/>
  <c r="AH459" i="1"/>
  <c r="AH353" i="1"/>
  <c r="AH681" i="1"/>
  <c r="AH346" i="1"/>
  <c r="AH489" i="1"/>
  <c r="AH470" i="1"/>
  <c r="AH180" i="1"/>
  <c r="AH373" i="1"/>
  <c r="AH354" i="1"/>
  <c r="AH617" i="1"/>
  <c r="AH625" i="1"/>
  <c r="AH355" i="1"/>
  <c r="AH114" i="1"/>
  <c r="AH641" i="1"/>
  <c r="AH626" i="1"/>
  <c r="AH55" i="1"/>
  <c r="AH724" i="1"/>
  <c r="AH544" i="1"/>
  <c r="AH169" i="1"/>
  <c r="AH565" i="1"/>
  <c r="AH856" i="1"/>
  <c r="AH725" i="1"/>
  <c r="AH836" i="1"/>
  <c r="AH661" i="1"/>
  <c r="AH726" i="1"/>
  <c r="AH484" i="1"/>
  <c r="AH658" i="1"/>
  <c r="AH829" i="1"/>
  <c r="AH511" i="1"/>
  <c r="AH471" i="1"/>
  <c r="AH229" i="1"/>
  <c r="AH233" i="1"/>
  <c r="AH512" i="1"/>
  <c r="AH408" i="1"/>
  <c r="AH571" i="1"/>
  <c r="AH561" i="1"/>
  <c r="AH642" i="1"/>
  <c r="AH627" i="1"/>
  <c r="AH562" i="1"/>
  <c r="AH485" i="1"/>
  <c r="AH732" i="1"/>
  <c r="AH792" i="1"/>
  <c r="AH89" i="1"/>
  <c r="AH628" i="1"/>
  <c r="AH782" i="1"/>
  <c r="AH595" i="1"/>
  <c r="AH128" i="1"/>
  <c r="AH521" i="1"/>
  <c r="AH439" i="1"/>
  <c r="AH147" i="1"/>
  <c r="AH383" i="1"/>
  <c r="AH417" i="1"/>
  <c r="AH75" i="1"/>
  <c r="AH498" i="1"/>
  <c r="AH80" i="1"/>
  <c r="AH472" i="1"/>
  <c r="AH49" i="1"/>
  <c r="AH356" i="1"/>
  <c r="AH312" i="1"/>
  <c r="AH733" i="1"/>
  <c r="AH37" i="1"/>
  <c r="AH230" i="1"/>
  <c r="AH81" i="1"/>
  <c r="AH333" i="1"/>
  <c r="AH727" i="1"/>
  <c r="AH735" i="1"/>
  <c r="AH837" i="1"/>
  <c r="AH72" i="1"/>
  <c r="AH32" i="1"/>
  <c r="AH550" i="1"/>
  <c r="AH820" i="1"/>
  <c r="AH728" i="1"/>
  <c r="AH863" i="1"/>
  <c r="AH729" i="1"/>
  <c r="AH806" i="1"/>
  <c r="AH801" i="1"/>
  <c r="AH730" i="1"/>
  <c r="AH731" i="1"/>
  <c r="AH367" i="1"/>
  <c r="AH129" i="1"/>
  <c r="AH764" i="1"/>
  <c r="AH596" i="1"/>
  <c r="AH655" i="1"/>
  <c r="AH430" i="1"/>
  <c r="AH418" i="1"/>
  <c r="AH838" i="1"/>
  <c r="AH152" i="1"/>
  <c r="AH431" i="1"/>
  <c r="AH659" i="1"/>
  <c r="AH563" i="1"/>
  <c r="AH357" i="1"/>
  <c r="AH473" i="1"/>
  <c r="AH334" i="1"/>
  <c r="AH17" i="1"/>
  <c r="AH486" i="1"/>
  <c r="AH409" i="1"/>
  <c r="AH130" i="1"/>
  <c r="AH50" i="1"/>
  <c r="AH551" i="1"/>
  <c r="AH767" i="1"/>
  <c r="AH285" i="1"/>
  <c r="AH683" i="1"/>
  <c r="AH410" i="1"/>
  <c r="AH588" i="1"/>
  <c r="AH442" i="1"/>
  <c r="AH170" i="1"/>
  <c r="AH572" i="1"/>
  <c r="AH440" i="1"/>
  <c r="AH51" i="1"/>
  <c r="AH248" i="1"/>
  <c r="AH522" i="1"/>
  <c r="AH382" i="1"/>
  <c r="AH399" i="1"/>
  <c r="AH142" i="1"/>
  <c r="AH545" i="1"/>
  <c r="AH474" i="1"/>
  <c r="AH548" i="1"/>
  <c r="AH839" i="1"/>
  <c r="AH546" i="1"/>
  <c r="AH783" i="1"/>
  <c r="AH73" i="1"/>
  <c r="AH629" i="1"/>
  <c r="AH99" i="1"/>
  <c r="AH432" i="1"/>
  <c r="AH597" i="1"/>
  <c r="AH547" i="1"/>
  <c r="AH684" i="1"/>
  <c r="AH775" i="1"/>
  <c r="AH630" i="1"/>
  <c r="AH784" i="1"/>
  <c r="AH458" i="1"/>
  <c r="AH734" i="1"/>
  <c r="AH787" i="1"/>
  <c r="AH115" i="1"/>
  <c r="AH631" i="1"/>
  <c r="AH217" i="1"/>
  <c r="AH487" i="1"/>
  <c r="AH632" i="1"/>
  <c r="AH335" i="1"/>
  <c r="AH433" i="1"/>
  <c r="AH660" i="1"/>
  <c r="AH788" i="1"/>
  <c r="AH393" i="1"/>
  <c r="AH449" i="1"/>
  <c r="AH121" i="1"/>
  <c r="AH422" i="1"/>
  <c r="AH852" i="1"/>
  <c r="AH286" i="1"/>
  <c r="AH441" i="1"/>
  <c r="AH218" i="1"/>
  <c r="AH264" i="1"/>
  <c r="AH198" i="1"/>
  <c r="AH763" i="1"/>
  <c r="AH153" i="1"/>
  <c r="AH598" i="1"/>
  <c r="AH231" i="1"/>
  <c r="AH768" i="1"/>
  <c r="AH342" i="1"/>
  <c r="AH385" i="1"/>
  <c r="AH564" i="1"/>
  <c r="AH513" i="1"/>
  <c r="AH52" i="1"/>
  <c r="AH154" i="1"/>
  <c r="AH589" i="1"/>
  <c r="AH219" i="1"/>
  <c r="AH419" i="1"/>
  <c r="AH708" i="1"/>
  <c r="AH685" i="1"/>
  <c r="AH44" i="1"/>
  <c r="AH828" i="1"/>
  <c r="AH864" i="1"/>
  <c r="AH288" i="1"/>
  <c r="AH573" i="1"/>
  <c r="AH90" i="1"/>
  <c r="AH91" i="1"/>
  <c r="AH232" i="1"/>
  <c r="AH131" i="1"/>
  <c r="AH336" i="1"/>
  <c r="AH776" i="1"/>
  <c r="AH254" i="1"/>
  <c r="AC476" i="1"/>
  <c r="AC504" i="1"/>
  <c r="AC789" i="1"/>
  <c r="AC12" i="1"/>
  <c r="AC314" i="1"/>
  <c r="AC709" i="1"/>
  <c r="AC235" i="1"/>
  <c r="AC742" i="1"/>
  <c r="AC841" i="1"/>
  <c r="AC236" i="1"/>
  <c r="AC779" i="1"/>
  <c r="AC199" i="1"/>
  <c r="AC337" i="1"/>
  <c r="AC830" i="1"/>
  <c r="AC423" i="1"/>
  <c r="AC65" i="1"/>
  <c r="AC20" i="1"/>
  <c r="AC842" i="1"/>
  <c r="AC18" i="1"/>
  <c r="AC190" i="1"/>
  <c r="AC747" i="1"/>
  <c r="AC395" i="1"/>
  <c r="AC604" i="1"/>
  <c r="AC424" i="1"/>
  <c r="AC702" i="1"/>
  <c r="AC258" i="1"/>
  <c r="AC552" i="1"/>
  <c r="AC347" i="1"/>
  <c r="AC38" i="1"/>
  <c r="AC662" i="1"/>
  <c r="AC477" i="1"/>
  <c r="AC490" i="1"/>
  <c r="AC710" i="1"/>
  <c r="AC687" i="1"/>
  <c r="AC103" i="1"/>
  <c r="AC656" i="1"/>
  <c r="AC143" i="1"/>
  <c r="AC400" i="1"/>
  <c r="AC132" i="1"/>
  <c r="AC83" i="1"/>
  <c r="AC259" i="1"/>
  <c r="AC57" i="1"/>
  <c r="AC529" i="1"/>
  <c r="AC384" i="1"/>
  <c r="AC155" i="1"/>
  <c r="AC790" i="1"/>
  <c r="AC58" i="1"/>
  <c r="AC381" i="1"/>
  <c r="AC649" i="1"/>
  <c r="AC697" i="1"/>
  <c r="AC420" i="1"/>
  <c r="AC711" i="1"/>
  <c r="AC689" i="1"/>
  <c r="AC255" i="1"/>
  <c r="AC374" i="1"/>
  <c r="AC575" i="1"/>
  <c r="AC618" i="1"/>
  <c r="AC45" i="1"/>
  <c r="AC104" i="1"/>
  <c r="AC748" i="1"/>
  <c r="AC755" i="1"/>
  <c r="AC19" i="1"/>
  <c r="AC368" i="1"/>
  <c r="AC698" i="1"/>
  <c r="AC505" i="1"/>
  <c r="AC321" i="1"/>
  <c r="AC149" i="1"/>
  <c r="AC791" i="1"/>
  <c r="AC633" i="1"/>
  <c r="AC411" i="1"/>
  <c r="AC663" i="1"/>
  <c r="AC46" i="1"/>
  <c r="AC36" i="1"/>
  <c r="AC348" i="1"/>
  <c r="AC741" i="1"/>
  <c r="AC289" i="1"/>
  <c r="AC210" i="1"/>
  <c r="AC530" i="1"/>
  <c r="AC452" i="1"/>
  <c r="AC516" i="1"/>
  <c r="AC322" i="1"/>
  <c r="AC460" i="1"/>
  <c r="AC105" i="1"/>
  <c r="AC375" i="1"/>
  <c r="AC320" i="1"/>
  <c r="AC156" i="1"/>
  <c r="AC200" i="1"/>
  <c r="AC822" i="1"/>
  <c r="AC167" i="1"/>
  <c r="AC506" i="1"/>
  <c r="AC211" i="1"/>
  <c r="AC553" i="1"/>
  <c r="AC265" i="1"/>
  <c r="AC295" i="1"/>
  <c r="AC614" i="1"/>
  <c r="AC664" i="1"/>
  <c r="AC712" i="1"/>
  <c r="AC756" i="1"/>
  <c r="AC765" i="1"/>
  <c r="AC478" i="1"/>
  <c r="AC307" i="1"/>
  <c r="AC412" i="1"/>
  <c r="AC554" i="1"/>
  <c r="AC461" i="1"/>
  <c r="AC843" i="1"/>
  <c r="AC634" i="1"/>
  <c r="AC665" i="1"/>
  <c r="AC189" i="1"/>
  <c r="AC757" i="1"/>
  <c r="AC814" i="1"/>
  <c r="AC523" i="1"/>
  <c r="AC308" i="1"/>
  <c r="AC39" i="1"/>
  <c r="AC323" i="1"/>
  <c r="AC318" i="1"/>
  <c r="AC823" i="1"/>
  <c r="AC857" i="1"/>
  <c r="AC249" i="1"/>
  <c r="AC221" i="1"/>
  <c r="AC201" i="1"/>
  <c r="AC84" i="1"/>
  <c r="AC92" i="1"/>
  <c r="AC107" i="1"/>
  <c r="AC443" i="1"/>
  <c r="AC122" i="1"/>
  <c r="AC21" i="1"/>
  <c r="AC434" i="1"/>
  <c r="AC266" i="1"/>
  <c r="AC491" i="1"/>
  <c r="AC102" i="1"/>
  <c r="AC93" i="1"/>
  <c r="AC234" i="1"/>
  <c r="AC116" i="1"/>
  <c r="AC123" i="1"/>
  <c r="AC666" i="1"/>
  <c r="AC743" i="1"/>
  <c r="AC23" i="1"/>
  <c r="AC117" i="1"/>
  <c r="AC193" i="1"/>
  <c r="AC758" i="1"/>
  <c r="AC858" i="1"/>
  <c r="AC237" i="1"/>
  <c r="AC699" i="1"/>
  <c r="AC144" i="1"/>
  <c r="AC854" i="1"/>
  <c r="AC619" i="1"/>
  <c r="AC386" i="1"/>
  <c r="AC576" i="1"/>
  <c r="AC59" i="1"/>
  <c r="AC531" i="1"/>
  <c r="AC749" i="1"/>
  <c r="AC85" i="1"/>
  <c r="AC173" i="1"/>
  <c r="AC76" i="1"/>
  <c r="AC324" i="1"/>
  <c r="AC844" i="1"/>
  <c r="AC713" i="1"/>
  <c r="AC325" i="1"/>
  <c r="AC94" i="1"/>
  <c r="AC22" i="1"/>
  <c r="AC35" i="1"/>
  <c r="AC82" i="1"/>
  <c r="AC133" i="1"/>
  <c r="AC238" i="1"/>
  <c r="AC667" i="1"/>
  <c r="AC27" i="1"/>
  <c r="AC301" i="1"/>
  <c r="AC60" i="1"/>
  <c r="AC444" i="1"/>
  <c r="AC810" i="1"/>
  <c r="AC401" i="1"/>
  <c r="AC499" i="1"/>
  <c r="AC86" i="1"/>
  <c r="AC577" i="1"/>
  <c r="AC157" i="1"/>
  <c r="AC172" i="1"/>
  <c r="AC267" i="1"/>
  <c r="AC492" i="1"/>
  <c r="AC158" i="1"/>
  <c r="AC590" i="1"/>
  <c r="AC831" i="1"/>
  <c r="AC532" i="1"/>
  <c r="AC635" i="1"/>
  <c r="AC750" i="1"/>
  <c r="AC815" i="1"/>
  <c r="AC445" i="1"/>
  <c r="AC446" i="1"/>
  <c r="AC376" i="1"/>
  <c r="AC304" i="1"/>
  <c r="AC268" i="1"/>
  <c r="AC533" i="1"/>
  <c r="AC326" i="1"/>
  <c r="AC159" i="1"/>
  <c r="AC751" i="1"/>
  <c r="AC845" i="1"/>
  <c r="AC212" i="1"/>
  <c r="AC620" i="1"/>
  <c r="AC793" i="1"/>
  <c r="AC555" i="1"/>
  <c r="AC256" i="1"/>
  <c r="AC534" i="1"/>
  <c r="AC40" i="1"/>
  <c r="AC479" i="1"/>
  <c r="AC134" i="1"/>
  <c r="AC194" i="1"/>
  <c r="AC360" i="1"/>
  <c r="AC744" i="1"/>
  <c r="AC824" i="1"/>
  <c r="AC524" i="1"/>
  <c r="AC493" i="1"/>
  <c r="AC688" i="1"/>
  <c r="AC766" i="1"/>
  <c r="AC643" i="1"/>
  <c r="AC507" i="1"/>
  <c r="AC435" i="1"/>
  <c r="AC191" i="1"/>
  <c r="AC759" i="1"/>
  <c r="AC66" i="1"/>
  <c r="AC30" i="1"/>
  <c r="AC578" i="1"/>
  <c r="AC106" i="1"/>
  <c r="AC213" i="1"/>
  <c r="AC859" i="1"/>
  <c r="AC303" i="1"/>
  <c r="AC451" i="1"/>
  <c r="AC566" i="1"/>
  <c r="AC269" i="1"/>
  <c r="AC327" i="1"/>
  <c r="AC309" i="1"/>
  <c r="AC832" i="1"/>
  <c r="AC260" i="1"/>
  <c r="AC769" i="1"/>
  <c r="AC535" i="1"/>
  <c r="AC700" i="1"/>
  <c r="AC691" i="1"/>
  <c r="AC480" i="1"/>
  <c r="AC738" i="1"/>
  <c r="AC508" i="1"/>
  <c r="AC462" i="1"/>
  <c r="AC214" i="1"/>
  <c r="AC714" i="1"/>
  <c r="AC668" i="1"/>
  <c r="AC394" i="1"/>
  <c r="AC171" i="1"/>
  <c r="AC239" i="1"/>
  <c r="AC536" i="1"/>
  <c r="AC579" i="1"/>
  <c r="AC77" i="1"/>
  <c r="AC202" i="1"/>
  <c r="AC669" i="1"/>
  <c r="AC270" i="1"/>
  <c r="AC525" i="1"/>
  <c r="AC636" i="1"/>
  <c r="AC436" i="1"/>
  <c r="AC602" i="1"/>
  <c r="AC644" i="1"/>
  <c r="AC174" i="1"/>
  <c r="AC591" i="1"/>
  <c r="AC108" i="1"/>
  <c r="AC135" i="1"/>
  <c r="AC537" i="1"/>
  <c r="AC580" i="1"/>
  <c r="AC160" i="1"/>
  <c r="AC556" i="1"/>
  <c r="AC581" i="1"/>
  <c r="AC463" i="1"/>
  <c r="AC670" i="1"/>
  <c r="AC402" i="1"/>
  <c r="AC53" i="1"/>
  <c r="AC203" i="1"/>
  <c r="AC794" i="1"/>
  <c r="AC453" i="1"/>
  <c r="AC161" i="1"/>
  <c r="AC582" i="1"/>
  <c r="AC222" i="1"/>
  <c r="AC825" i="1"/>
  <c r="AC637" i="1"/>
  <c r="AC41" i="1"/>
  <c r="AC240" i="1"/>
  <c r="AC715" i="1"/>
  <c r="AC25" i="1"/>
  <c r="AC215" i="1"/>
  <c r="AC494" i="1"/>
  <c r="AC47" i="1"/>
  <c r="AC204" i="1"/>
  <c r="AC162" i="1"/>
  <c r="AC403" i="1"/>
  <c r="AC517" i="1"/>
  <c r="AC703" i="1"/>
  <c r="AC611" i="1"/>
  <c r="AC241" i="1"/>
  <c r="AC464" i="1"/>
  <c r="AC136" i="1"/>
  <c r="AC404" i="1"/>
  <c r="AC704" i="1"/>
  <c r="AC671" i="1"/>
  <c r="AC54" i="1"/>
  <c r="AC413" i="1"/>
  <c r="AC242" i="1"/>
  <c r="AC592" i="1"/>
  <c r="AC137" i="1"/>
  <c r="AC271" i="1"/>
  <c r="AC145" i="1"/>
  <c r="AC67" i="1"/>
  <c r="AC250" i="1"/>
  <c r="AC549" i="1"/>
  <c r="AC833" i="1"/>
  <c r="AC61" i="1"/>
  <c r="AC437" i="1"/>
  <c r="AC148" i="1"/>
  <c r="AC481" i="1"/>
  <c r="AC328" i="1"/>
  <c r="AC865" i="1"/>
  <c r="AC813" i="1"/>
  <c r="AC343" i="1"/>
  <c r="AC705" i="1"/>
  <c r="AC657" i="1"/>
  <c r="AC300" i="1"/>
  <c r="AC716" i="1"/>
  <c r="AC296" i="1"/>
  <c r="AC760" i="1"/>
  <c r="AC447" i="1"/>
  <c r="AC425" i="1"/>
  <c r="AC583" i="1"/>
  <c r="AC109" i="1"/>
  <c r="AC495" i="1"/>
  <c r="AC361" i="1"/>
  <c r="AC362" i="1"/>
  <c r="AC518" i="1"/>
  <c r="AC33" i="1"/>
  <c r="AC95" i="1"/>
  <c r="AC770" i="1"/>
  <c r="AC175" i="1"/>
  <c r="AC745" i="1"/>
  <c r="AC860" i="1"/>
  <c r="AC855" i="1"/>
  <c r="AC78" i="1"/>
  <c r="AC465" i="1"/>
  <c r="AC650" i="1"/>
  <c r="AC223" i="1"/>
  <c r="AC124" i="1"/>
  <c r="AC243" i="1"/>
  <c r="AC192" i="1"/>
  <c r="AC567" i="1"/>
  <c r="AC138" i="1"/>
  <c r="AC195" i="1"/>
  <c r="AC244" i="1"/>
  <c r="AC861" i="1"/>
  <c r="AC638" i="1"/>
  <c r="AC387" i="1"/>
  <c r="AC706" i="1"/>
  <c r="AC396" i="1"/>
  <c r="AC519" i="1"/>
  <c r="AC538" i="1"/>
  <c r="AC557" i="1"/>
  <c r="AC261" i="1"/>
  <c r="AC672" i="1"/>
  <c r="AC338" i="1"/>
  <c r="AC761" i="1"/>
  <c r="AC673" i="1"/>
  <c r="AC13" i="1"/>
  <c r="AC466" i="1"/>
  <c r="AC651" i="1"/>
  <c r="AC31" i="1"/>
  <c r="AC558" i="1"/>
  <c r="AC139" i="1"/>
  <c r="AC262" i="1"/>
  <c r="AC310" i="1"/>
  <c r="AC717" i="1"/>
  <c r="AC568" i="1"/>
  <c r="AC245" i="1"/>
  <c r="AC752" i="1"/>
  <c r="AC426" i="1"/>
  <c r="AC272" i="1"/>
  <c r="AC311" i="1"/>
  <c r="AC846" i="1"/>
  <c r="AC686" i="1"/>
  <c r="AC795" i="1"/>
  <c r="AC363" i="1"/>
  <c r="AC414" i="1"/>
  <c r="AC569" i="1"/>
  <c r="AC299" i="1"/>
  <c r="AC369" i="1"/>
  <c r="AC176" i="1"/>
  <c r="AC496" i="1"/>
  <c r="AC674" i="1"/>
  <c r="AC163" i="1"/>
  <c r="AC319" i="1"/>
  <c r="AC454" i="1"/>
  <c r="AC397" i="1"/>
  <c r="AC339" i="1"/>
  <c r="AC785" i="1"/>
  <c r="AC574" i="1"/>
  <c r="AC150" i="1"/>
  <c r="AC164" i="1"/>
  <c r="AC62" i="1"/>
  <c r="AC690" i="1"/>
  <c r="AC349" i="1"/>
  <c r="AC364" i="1"/>
  <c r="AC388" i="1"/>
  <c r="AC196" i="1"/>
  <c r="AC329" i="1"/>
  <c r="AC48" i="1"/>
  <c r="AC771" i="1"/>
  <c r="AC365" i="1"/>
  <c r="AC652" i="1"/>
  <c r="AC205" i="1"/>
  <c r="AC826" i="1"/>
  <c r="AC251" i="1"/>
  <c r="AC753" i="1"/>
  <c r="AC559" i="1"/>
  <c r="AC87" i="1"/>
  <c r="AC216" i="1"/>
  <c r="AC389" i="1"/>
  <c r="AC718" i="1"/>
  <c r="AC509" i="1"/>
  <c r="AC450" i="1"/>
  <c r="AC675" i="1"/>
  <c r="AC313" i="1"/>
  <c r="AC500" i="1"/>
  <c r="AC398" i="1"/>
  <c r="AC359" i="1"/>
  <c r="AC777" i="1"/>
  <c r="AC68" i="1"/>
  <c r="AC796" i="1"/>
  <c r="AC719" i="1"/>
  <c r="AC350" i="1"/>
  <c r="AC42" i="1"/>
  <c r="AC111" i="1"/>
  <c r="AC808" i="1"/>
  <c r="AC497" i="1"/>
  <c r="AC340" i="1"/>
  <c r="AC807" i="1"/>
  <c r="AC797" i="1"/>
  <c r="AC177" i="1"/>
  <c r="AC621" i="1"/>
  <c r="AC366" i="1"/>
  <c r="AC802" i="1"/>
  <c r="AC224" i="1"/>
  <c r="AC315" i="1"/>
  <c r="AC330" i="1"/>
  <c r="AC816" i="1"/>
  <c r="AC467" i="1"/>
  <c r="AC603" i="1"/>
  <c r="AC390" i="1"/>
  <c r="AC584" i="1"/>
  <c r="AC146" i="1"/>
  <c r="AC676" i="1"/>
  <c r="AC482" i="1"/>
  <c r="AC415" i="1"/>
  <c r="AC391" i="1"/>
  <c r="AC834" i="1"/>
  <c r="AC817" i="1"/>
  <c r="AC26" i="1"/>
  <c r="AC185" i="1"/>
  <c r="AC125" i="1"/>
  <c r="AC29" i="1"/>
  <c r="AC510" i="1"/>
  <c r="AC448" i="1"/>
  <c r="AC605" i="1"/>
  <c r="AC468" i="1"/>
  <c r="AC370" i="1"/>
  <c r="AC593" i="1"/>
  <c r="AC273" i="1"/>
  <c r="AC762" i="1"/>
  <c r="AC110" i="1"/>
  <c r="AC645" i="1"/>
  <c r="AC274" i="1"/>
  <c r="AC377" i="1"/>
  <c r="AC594" i="1"/>
  <c r="AC622" i="1"/>
  <c r="AC653" i="1"/>
  <c r="AC483" i="1"/>
  <c r="AC405" i="1"/>
  <c r="AC225" i="1"/>
  <c r="AC818" i="1"/>
  <c r="AC378" i="1"/>
  <c r="AC69" i="1"/>
  <c r="AC654" i="1"/>
  <c r="AC421" i="1"/>
  <c r="AC798" i="1"/>
  <c r="AC246" i="1"/>
  <c r="AC165" i="1"/>
  <c r="AC70" i="1"/>
  <c r="AC197" i="1"/>
  <c r="AC291" i="1"/>
  <c r="AC847" i="1"/>
  <c r="AC275" i="1"/>
  <c r="AC71" i="1"/>
  <c r="AC488" i="1"/>
  <c r="AC607" i="1"/>
  <c r="AC331" i="1"/>
  <c r="AC379" i="1"/>
  <c r="AC799" i="1"/>
  <c r="AC406" i="1"/>
  <c r="AC96" i="1"/>
  <c r="AC118" i="1"/>
  <c r="AC772" i="1"/>
  <c r="AC14" i="1"/>
  <c r="AC15" i="1"/>
  <c r="AC585" i="1"/>
  <c r="AC677" i="1"/>
  <c r="AC678" i="1"/>
  <c r="AC739" i="1"/>
  <c r="AC287" i="1"/>
  <c r="AC292" i="1"/>
  <c r="AC720" i="1"/>
  <c r="AC721" i="1"/>
  <c r="AC780" i="1"/>
  <c r="AC178" i="1"/>
  <c r="AC187" i="1"/>
  <c r="AC586" i="1"/>
  <c r="AC427" i="1"/>
  <c r="AC186" i="1"/>
  <c r="AC455" i="1"/>
  <c r="AC119" i="1"/>
  <c r="AC206" i="1"/>
  <c r="AC773" i="1"/>
  <c r="AC623" i="1"/>
  <c r="AC207" i="1"/>
  <c r="AC305" i="1"/>
  <c r="AC778" i="1"/>
  <c r="AC407" i="1"/>
  <c r="AC835" i="1"/>
  <c r="AC220" i="1"/>
  <c r="AC297" i="1"/>
  <c r="AC276" i="1"/>
  <c r="AC302" i="1"/>
  <c r="AC371" i="1"/>
  <c r="AC120" i="1"/>
  <c r="AC392" i="1"/>
  <c r="AC848" i="1"/>
  <c r="AC849" i="1"/>
  <c r="AC140" i="1"/>
  <c r="AC88" i="1"/>
  <c r="AC344" i="1"/>
  <c r="AC624" i="1"/>
  <c r="AC746" i="1"/>
  <c r="AC646" i="1"/>
  <c r="AC639" i="1"/>
  <c r="AC475" i="1"/>
  <c r="AC277" i="1"/>
  <c r="AC610" i="1"/>
  <c r="AC679" i="1"/>
  <c r="AC151" i="1"/>
  <c r="AC754" i="1"/>
  <c r="AC247" i="1"/>
  <c r="AC827" i="1"/>
  <c r="AC332" i="1"/>
  <c r="AC380" i="1"/>
  <c r="AC208" i="1"/>
  <c r="AC647" i="1"/>
  <c r="AC316" i="1"/>
  <c r="AC707" i="1"/>
  <c r="AC599" i="1"/>
  <c r="AC97" i="1"/>
  <c r="AC290" i="1"/>
  <c r="AC351" i="1"/>
  <c r="AC722" i="1"/>
  <c r="AC696" i="1"/>
  <c r="AC786" i="1"/>
  <c r="AC179" i="1"/>
  <c r="AC79" i="1"/>
  <c r="AC539" i="1"/>
  <c r="AC428" i="1"/>
  <c r="AC800" i="1"/>
  <c r="AC501" i="1"/>
  <c r="AC587" i="1"/>
  <c r="AC781" i="1"/>
  <c r="AC166" i="1"/>
  <c r="AC263" i="1"/>
  <c r="AC126" i="1"/>
  <c r="AC503" i="1"/>
  <c r="AC606" i="1"/>
  <c r="AC600" i="1"/>
  <c r="AC648" i="1"/>
  <c r="AC372" i="1"/>
  <c r="AC438" i="1"/>
  <c r="AC98" i="1"/>
  <c r="AC24" i="1"/>
  <c r="AC34" i="1"/>
  <c r="AC805" i="1"/>
  <c r="AC812" i="1"/>
  <c r="AC63" i="1"/>
  <c r="AC819" i="1"/>
  <c r="AC43" i="1"/>
  <c r="AC345" i="1"/>
  <c r="AC341" i="1"/>
  <c r="AC615" i="1"/>
  <c r="AC640" i="1"/>
  <c r="AC456" i="1"/>
  <c r="AC821" i="1"/>
  <c r="AC293" i="1"/>
  <c r="AC528" i="1"/>
  <c r="AC680" i="1"/>
  <c r="AC64" i="1"/>
  <c r="AC209" i="1"/>
  <c r="AC429" i="1"/>
  <c r="AC278" i="1"/>
  <c r="AC226" i="1"/>
  <c r="AC853" i="1"/>
  <c r="AC540" i="1"/>
  <c r="AC740" i="1"/>
  <c r="AC16" i="1"/>
  <c r="AC317" i="1"/>
  <c r="AC541" i="1"/>
  <c r="AC723" i="1"/>
  <c r="AC457" i="1"/>
  <c r="AC542" i="1"/>
  <c r="AC74" i="1"/>
  <c r="AC352" i="1"/>
  <c r="AC168" i="1"/>
  <c r="AC543" i="1"/>
  <c r="AC520" i="1"/>
  <c r="AC227" i="1"/>
  <c r="AC469" i="1"/>
  <c r="AC112" i="1"/>
  <c r="AC560" i="1"/>
  <c r="AC257" i="1"/>
  <c r="AC113" i="1"/>
  <c r="AC809" i="1"/>
  <c r="AC570" i="1"/>
  <c r="AC774" i="1"/>
  <c r="AC416" i="1"/>
  <c r="AC616" i="1"/>
  <c r="AC294" i="1"/>
  <c r="AC862" i="1"/>
  <c r="AC228" i="1"/>
  <c r="AC459" i="1"/>
  <c r="AC353" i="1"/>
  <c r="AC692" i="1"/>
  <c r="AC681" i="1"/>
  <c r="AC346" i="1"/>
  <c r="AC489" i="1"/>
  <c r="AC28" i="1"/>
  <c r="AC470" i="1"/>
  <c r="AC180" i="1"/>
  <c r="AC373" i="1"/>
  <c r="AC354" i="1"/>
  <c r="AC617" i="1"/>
  <c r="AC252" i="1"/>
  <c r="AC625" i="1"/>
  <c r="AC355" i="1"/>
  <c r="AC114" i="1"/>
  <c r="AC641" i="1"/>
  <c r="AC626" i="1"/>
  <c r="AC55" i="1"/>
  <c r="AC279" i="1"/>
  <c r="AC724" i="1"/>
  <c r="AC544" i="1"/>
  <c r="AC169" i="1"/>
  <c r="AC280" i="1"/>
  <c r="AC526" i="1"/>
  <c r="AC565" i="1"/>
  <c r="AC856" i="1"/>
  <c r="AC725" i="1"/>
  <c r="AC281" i="1"/>
  <c r="AC836" i="1"/>
  <c r="AC661" i="1"/>
  <c r="AC726" i="1"/>
  <c r="AC484" i="1"/>
  <c r="AC658" i="1"/>
  <c r="AC181" i="1"/>
  <c r="AC601" i="1"/>
  <c r="AC829" i="1"/>
  <c r="AC511" i="1"/>
  <c r="AC471" i="1"/>
  <c r="AC127" i="1"/>
  <c r="AC229" i="1"/>
  <c r="AC233" i="1"/>
  <c r="AC512" i="1"/>
  <c r="AC408" i="1"/>
  <c r="AC571" i="1"/>
  <c r="AC561" i="1"/>
  <c r="AC141" i="1"/>
  <c r="AC642" i="1"/>
  <c r="AC306" i="1"/>
  <c r="AC282" i="1"/>
  <c r="AC283" i="1"/>
  <c r="AC627" i="1"/>
  <c r="AC562" i="1"/>
  <c r="AC485" i="1"/>
  <c r="AC736" i="1"/>
  <c r="AC732" i="1"/>
  <c r="AC56" i="1"/>
  <c r="AC693" i="1"/>
  <c r="AC792" i="1"/>
  <c r="AC89" i="1"/>
  <c r="AC628" i="1"/>
  <c r="AC782" i="1"/>
  <c r="AC595" i="1"/>
  <c r="AC128" i="1"/>
  <c r="AC694" i="1"/>
  <c r="AC521" i="1"/>
  <c r="AC439" i="1"/>
  <c r="AC147" i="1"/>
  <c r="AC608" i="1"/>
  <c r="AC298" i="1"/>
  <c r="AC383" i="1"/>
  <c r="AC417" i="1"/>
  <c r="AC75" i="1"/>
  <c r="AC498" i="1"/>
  <c r="AC80" i="1"/>
  <c r="AC472" i="1"/>
  <c r="AC49" i="1"/>
  <c r="AC851" i="1"/>
  <c r="AC182" i="1"/>
  <c r="AC356" i="1"/>
  <c r="AC312" i="1"/>
  <c r="AC733" i="1"/>
  <c r="AC37" i="1"/>
  <c r="AC284" i="1"/>
  <c r="AC230" i="1"/>
  <c r="AC81" i="1"/>
  <c r="AC333" i="1"/>
  <c r="AC727" i="1"/>
  <c r="AC735" i="1"/>
  <c r="AC837" i="1"/>
  <c r="AC72" i="1"/>
  <c r="AC737" i="1"/>
  <c r="AC32" i="1"/>
  <c r="AC550" i="1"/>
  <c r="AC820" i="1"/>
  <c r="AC728" i="1"/>
  <c r="AC863" i="1"/>
  <c r="AC729" i="1"/>
  <c r="AC806" i="1"/>
  <c r="AC850" i="1"/>
  <c r="AC612" i="1"/>
  <c r="AC801" i="1"/>
  <c r="AC502" i="1"/>
  <c r="AC730" i="1"/>
  <c r="AC731" i="1"/>
  <c r="AC367" i="1"/>
  <c r="AC129" i="1"/>
  <c r="AC764" i="1"/>
  <c r="AC596" i="1"/>
  <c r="AC655" i="1"/>
  <c r="AC430" i="1"/>
  <c r="AC418" i="1"/>
  <c r="AC527" i="1"/>
  <c r="AC803" i="1"/>
  <c r="AC838" i="1"/>
  <c r="AC152" i="1"/>
  <c r="AC431" i="1"/>
  <c r="AC659" i="1"/>
  <c r="AC563" i="1"/>
  <c r="AC357" i="1"/>
  <c r="AC188" i="1"/>
  <c r="AC473" i="1"/>
  <c r="AC334" i="1"/>
  <c r="AC17" i="1"/>
  <c r="AC486" i="1"/>
  <c r="AC409" i="1"/>
  <c r="AC130" i="1"/>
  <c r="AC50" i="1"/>
  <c r="AC551" i="1"/>
  <c r="AC767" i="1"/>
  <c r="AC285" i="1"/>
  <c r="AC683" i="1"/>
  <c r="AC410" i="1"/>
  <c r="AC588" i="1"/>
  <c r="AC442" i="1"/>
  <c r="AC170" i="1"/>
  <c r="AC572" i="1"/>
  <c r="AC440" i="1"/>
  <c r="AC51" i="1"/>
  <c r="AC248" i="1"/>
  <c r="AC522" i="1"/>
  <c r="AC382" i="1"/>
  <c r="AC399" i="1"/>
  <c r="AC142" i="1"/>
  <c r="AC545" i="1"/>
  <c r="AC474" i="1"/>
  <c r="AC548" i="1"/>
  <c r="AC839" i="1"/>
  <c r="AC609" i="1"/>
  <c r="AC546" i="1"/>
  <c r="AC183" i="1"/>
  <c r="AC783" i="1"/>
  <c r="AC73" i="1"/>
  <c r="AC629" i="1"/>
  <c r="AC99" i="1"/>
  <c r="AC432" i="1"/>
  <c r="AC597" i="1"/>
  <c r="AC547" i="1"/>
  <c r="AC684" i="1"/>
  <c r="AC775" i="1"/>
  <c r="AC630" i="1"/>
  <c r="AC100" i="1"/>
  <c r="AC784" i="1"/>
  <c r="AC458" i="1"/>
  <c r="AC734" i="1"/>
  <c r="AC787" i="1"/>
  <c r="AC115" i="1"/>
  <c r="AC631" i="1"/>
  <c r="AC217" i="1"/>
  <c r="AC487" i="1"/>
  <c r="AC253" i="1"/>
  <c r="AC632" i="1"/>
  <c r="AC335" i="1"/>
  <c r="AC433" i="1"/>
  <c r="AC660" i="1"/>
  <c r="AC788" i="1"/>
  <c r="AC101" i="1"/>
  <c r="AC393" i="1"/>
  <c r="AC449" i="1"/>
  <c r="AC121" i="1"/>
  <c r="AC422" i="1"/>
  <c r="AC852" i="1"/>
  <c r="AC286" i="1"/>
  <c r="AC441" i="1"/>
  <c r="AC218" i="1"/>
  <c r="AC264" i="1"/>
  <c r="AC198" i="1"/>
  <c r="AC184" i="1"/>
  <c r="AC763" i="1"/>
  <c r="AC153" i="1"/>
  <c r="AC598" i="1"/>
  <c r="AC231" i="1"/>
  <c r="AC768" i="1"/>
  <c r="AC613" i="1"/>
  <c r="AC342" i="1"/>
  <c r="AC804" i="1"/>
  <c r="AC385" i="1"/>
  <c r="AC358" i="1"/>
  <c r="AC564" i="1"/>
  <c r="AC513" i="1"/>
  <c r="AC52" i="1"/>
  <c r="AC154" i="1"/>
  <c r="AC589" i="1"/>
  <c r="AC219" i="1"/>
  <c r="AC840" i="1"/>
  <c r="AC419" i="1"/>
  <c r="AC708" i="1"/>
  <c r="AC685" i="1"/>
  <c r="AC44" i="1"/>
  <c r="AC828" i="1"/>
  <c r="AC864" i="1"/>
  <c r="AC811" i="1"/>
  <c r="AC288" i="1"/>
  <c r="AC573" i="1"/>
  <c r="AC514" i="1"/>
  <c r="AC90" i="1"/>
  <c r="AC91" i="1"/>
  <c r="AC232" i="1"/>
  <c r="AC131" i="1"/>
  <c r="AC336" i="1"/>
  <c r="AC701" i="1"/>
  <c r="AC776" i="1"/>
  <c r="AC254" i="1"/>
  <c r="AC515" i="1"/>
  <c r="AI393" i="1" l="1"/>
  <c r="AI309" i="1"/>
  <c r="AK776" i="1"/>
  <c r="AK232" i="1"/>
  <c r="AL232" i="1" s="1"/>
  <c r="AM232" i="1" s="1"/>
  <c r="AK573" i="1"/>
  <c r="AL573" i="1" s="1"/>
  <c r="AM573" i="1" s="1"/>
  <c r="AK828" i="1"/>
  <c r="AL828" i="1" s="1"/>
  <c r="AM828" i="1" s="1"/>
  <c r="AK419" i="1"/>
  <c r="AL419" i="1" s="1"/>
  <c r="AM419" i="1" s="1"/>
  <c r="AK154" i="1"/>
  <c r="AK358" i="1"/>
  <c r="AK613" i="1"/>
  <c r="AK153" i="1"/>
  <c r="AL153" i="1" s="1"/>
  <c r="AM153" i="1" s="1"/>
  <c r="AK264" i="1"/>
  <c r="AL264" i="1" s="1"/>
  <c r="AM264" i="1" s="1"/>
  <c r="AK852" i="1"/>
  <c r="AL852" i="1" s="1"/>
  <c r="AM852" i="1" s="1"/>
  <c r="AK393" i="1"/>
  <c r="AK433" i="1"/>
  <c r="AL433" i="1" s="1"/>
  <c r="AM433" i="1" s="1"/>
  <c r="AK487" i="1"/>
  <c r="AL487" i="1" s="1"/>
  <c r="AM487" i="1" s="1"/>
  <c r="AK787" i="1"/>
  <c r="AL787" i="1" s="1"/>
  <c r="AM787" i="1" s="1"/>
  <c r="AK100" i="1"/>
  <c r="AK547" i="1"/>
  <c r="AL547" i="1" s="1"/>
  <c r="AM547" i="1" s="1"/>
  <c r="AK629" i="1"/>
  <c r="AL629" i="1" s="1"/>
  <c r="AM629" i="1" s="1"/>
  <c r="AK546" i="1"/>
  <c r="AL546" i="1" s="1"/>
  <c r="AM546" i="1" s="1"/>
  <c r="AK474" i="1"/>
  <c r="AL474" i="1" s="1"/>
  <c r="AM474" i="1" s="1"/>
  <c r="AK382" i="1"/>
  <c r="AK440" i="1"/>
  <c r="AL440" i="1" s="1"/>
  <c r="AM440" i="1" s="1"/>
  <c r="AK588" i="1"/>
  <c r="AL588" i="1" s="1"/>
  <c r="AM588" i="1" s="1"/>
  <c r="AK767" i="1"/>
  <c r="AL767" i="1" s="1"/>
  <c r="AM767" i="1" s="1"/>
  <c r="AK130" i="1"/>
  <c r="AL130" i="1" s="1"/>
  <c r="AM130" i="1" s="1"/>
  <c r="AK334" i="1"/>
  <c r="AL334" i="1" s="1"/>
  <c r="AM334" i="1" s="1"/>
  <c r="AK563" i="1"/>
  <c r="AK838" i="1"/>
  <c r="AK430" i="1"/>
  <c r="AL430" i="1" s="1"/>
  <c r="AM430" i="1" s="1"/>
  <c r="AK129" i="1"/>
  <c r="AL129" i="1" s="1"/>
  <c r="AM129" i="1" s="1"/>
  <c r="AK502" i="1"/>
  <c r="AK806" i="1"/>
  <c r="AK820" i="1"/>
  <c r="AK72" i="1"/>
  <c r="AL72" i="1" s="1"/>
  <c r="AM72" i="1" s="1"/>
  <c r="AK333" i="1"/>
  <c r="AL333" i="1" s="1"/>
  <c r="AM333" i="1" s="1"/>
  <c r="AK37" i="1"/>
  <c r="AK182" i="1"/>
  <c r="AK80" i="1"/>
  <c r="AK383" i="1"/>
  <c r="AK439" i="1"/>
  <c r="AL439" i="1" s="1"/>
  <c r="AM439" i="1" s="1"/>
  <c r="AK595" i="1"/>
  <c r="AL595" i="1" s="1"/>
  <c r="AM595" i="1" s="1"/>
  <c r="AK792" i="1"/>
  <c r="AK736" i="1"/>
  <c r="AK283" i="1"/>
  <c r="AK141" i="1"/>
  <c r="AK512" i="1"/>
  <c r="AL512" i="1" s="1"/>
  <c r="AM512" i="1" s="1"/>
  <c r="AK471" i="1"/>
  <c r="AL471" i="1" s="1"/>
  <c r="AM471" i="1" s="1"/>
  <c r="AK181" i="1"/>
  <c r="AK661" i="1"/>
  <c r="AL661" i="1" s="1"/>
  <c r="AM661" i="1" s="1"/>
  <c r="AK856" i="1"/>
  <c r="AK169" i="1"/>
  <c r="AL169" i="1" s="1"/>
  <c r="AM169" i="1" s="1"/>
  <c r="AK55" i="1"/>
  <c r="AL55" i="1" s="1"/>
  <c r="AM55" i="1" s="1"/>
  <c r="AK355" i="1"/>
  <c r="AL355" i="1" s="1"/>
  <c r="AM355" i="1" s="1"/>
  <c r="AK354" i="1"/>
  <c r="AL354" i="1" s="1"/>
  <c r="AM354" i="1" s="1"/>
  <c r="AK28" i="1"/>
  <c r="AK692" i="1"/>
  <c r="AK862" i="1"/>
  <c r="AL862" i="1" s="1"/>
  <c r="AM862" i="1" s="1"/>
  <c r="AK774" i="1"/>
  <c r="AK257" i="1"/>
  <c r="AK227" i="1"/>
  <c r="AL227" i="1" s="1"/>
  <c r="AM227" i="1" s="1"/>
  <c r="AK352" i="1"/>
  <c r="AL352" i="1" s="1"/>
  <c r="AM352" i="1" s="1"/>
  <c r="AK723" i="1"/>
  <c r="AK740" i="1"/>
  <c r="AK278" i="1"/>
  <c r="AK680" i="1"/>
  <c r="AK456" i="1"/>
  <c r="AK345" i="1"/>
  <c r="AK812" i="1"/>
  <c r="AK98" i="1"/>
  <c r="AK600" i="1"/>
  <c r="AK263" i="1"/>
  <c r="AL263" i="1" s="1"/>
  <c r="AM263" i="1" s="1"/>
  <c r="AK501" i="1"/>
  <c r="AL501" i="1" s="1"/>
  <c r="AM501" i="1" s="1"/>
  <c r="AK79" i="1"/>
  <c r="AK722" i="1"/>
  <c r="AK599" i="1"/>
  <c r="AK208" i="1"/>
  <c r="AL208" i="1" s="1"/>
  <c r="AM208" i="1" s="1"/>
  <c r="AK247" i="1"/>
  <c r="AL247" i="1" s="1"/>
  <c r="AM247" i="1" s="1"/>
  <c r="AK610" i="1"/>
  <c r="AK646" i="1"/>
  <c r="AK88" i="1"/>
  <c r="AK392" i="1"/>
  <c r="AK276" i="1"/>
  <c r="AL276" i="1" s="1"/>
  <c r="AM276" i="1" s="1"/>
  <c r="AK407" i="1"/>
  <c r="AK623" i="1"/>
  <c r="AL623" i="1" s="1"/>
  <c r="AM623" i="1" s="1"/>
  <c r="AK455" i="1"/>
  <c r="AK187" i="1"/>
  <c r="AK720" i="1"/>
  <c r="AL720" i="1" s="1"/>
  <c r="AM720" i="1" s="1"/>
  <c r="AK678" i="1"/>
  <c r="AL678" i="1" s="1"/>
  <c r="AM678" i="1" s="1"/>
  <c r="AK14" i="1"/>
  <c r="AL14" i="1" s="1"/>
  <c r="AM14" i="1" s="1"/>
  <c r="AK406" i="1"/>
  <c r="AK607" i="1"/>
  <c r="AK847" i="1"/>
  <c r="AL847" i="1" s="1"/>
  <c r="AM847" i="1" s="1"/>
  <c r="AK165" i="1"/>
  <c r="AL165" i="1" s="1"/>
  <c r="AM165" i="1" s="1"/>
  <c r="AK654" i="1"/>
  <c r="AK225" i="1"/>
  <c r="AL225" i="1" s="1"/>
  <c r="AM225" i="1" s="1"/>
  <c r="AK622" i="1"/>
  <c r="AL622" i="1" s="1"/>
  <c r="AM622" i="1" s="1"/>
  <c r="AK645" i="1"/>
  <c r="AK593" i="1"/>
  <c r="AK448" i="1"/>
  <c r="AK185" i="1"/>
  <c r="AK391" i="1"/>
  <c r="AK146" i="1"/>
  <c r="AL146" i="1" s="1"/>
  <c r="AM146" i="1" s="1"/>
  <c r="AK467" i="1"/>
  <c r="AL467" i="1" s="1"/>
  <c r="AM467" i="1" s="1"/>
  <c r="AK224" i="1"/>
  <c r="AL224" i="1" s="1"/>
  <c r="AM224" i="1" s="1"/>
  <c r="AK177" i="1"/>
  <c r="AK497" i="1"/>
  <c r="AK350" i="1"/>
  <c r="AL350" i="1" s="1"/>
  <c r="AM350" i="1" s="1"/>
  <c r="AK777" i="1"/>
  <c r="AK313" i="1"/>
  <c r="AK718" i="1"/>
  <c r="AL718" i="1" s="1"/>
  <c r="AM718" i="1" s="1"/>
  <c r="AK559" i="1"/>
  <c r="AL559" i="1" s="1"/>
  <c r="AM559" i="1" s="1"/>
  <c r="AK205" i="1"/>
  <c r="AL205" i="1" s="1"/>
  <c r="AM205" i="1" s="1"/>
  <c r="AK48" i="1"/>
  <c r="AL48" i="1" s="1"/>
  <c r="AM48" i="1" s="1"/>
  <c r="AK364" i="1"/>
  <c r="AL364" i="1" s="1"/>
  <c r="AM364" i="1" s="1"/>
  <c r="AK164" i="1"/>
  <c r="AL164" i="1" s="1"/>
  <c r="AM164" i="1" s="1"/>
  <c r="AK339" i="1"/>
  <c r="AK163" i="1"/>
  <c r="AL163" i="1" s="1"/>
  <c r="AM163" i="1" s="1"/>
  <c r="AK369" i="1"/>
  <c r="AK363" i="1"/>
  <c r="AL363" i="1" s="1"/>
  <c r="AM363" i="1" s="1"/>
  <c r="AK311" i="1"/>
  <c r="AL311" i="1" s="1"/>
  <c r="AM311" i="1" s="1"/>
  <c r="AK245" i="1"/>
  <c r="AL245" i="1" s="1"/>
  <c r="AM245" i="1" s="1"/>
  <c r="AK262" i="1"/>
  <c r="AL262" i="1" s="1"/>
  <c r="AM262" i="1" s="1"/>
  <c r="AK651" i="1"/>
  <c r="AL651" i="1" s="1"/>
  <c r="AM651" i="1" s="1"/>
  <c r="AK761" i="1"/>
  <c r="AL761" i="1" s="1"/>
  <c r="AM761" i="1" s="1"/>
  <c r="AK557" i="1"/>
  <c r="AL557" i="1" s="1"/>
  <c r="AM557" i="1" s="1"/>
  <c r="AK706" i="1"/>
  <c r="AL706" i="1" s="1"/>
  <c r="AM706" i="1" s="1"/>
  <c r="AK244" i="1"/>
  <c r="AL244" i="1" s="1"/>
  <c r="AM244" i="1" s="1"/>
  <c r="AK192" i="1"/>
  <c r="AK650" i="1"/>
  <c r="AL650" i="1" s="1"/>
  <c r="AM650" i="1" s="1"/>
  <c r="AK860" i="1"/>
  <c r="AL860" i="1" s="1"/>
  <c r="AM860" i="1" s="1"/>
  <c r="AK95" i="1"/>
  <c r="AL95" i="1" s="1"/>
  <c r="AM95" i="1" s="1"/>
  <c r="AK361" i="1"/>
  <c r="AL361" i="1" s="1"/>
  <c r="AM361" i="1" s="1"/>
  <c r="AK425" i="1"/>
  <c r="AL425" i="1" s="1"/>
  <c r="AM425" i="1" s="1"/>
  <c r="AK716" i="1"/>
  <c r="AL716" i="1" s="1"/>
  <c r="AM716" i="1" s="1"/>
  <c r="AK343" i="1"/>
  <c r="AL343" i="1" s="1"/>
  <c r="AM343" i="1" s="1"/>
  <c r="AK481" i="1"/>
  <c r="AL481" i="1" s="1"/>
  <c r="AM481" i="1" s="1"/>
  <c r="AK833" i="1"/>
  <c r="AK145" i="1"/>
  <c r="AL145" i="1" s="1"/>
  <c r="AM145" i="1" s="1"/>
  <c r="AK242" i="1"/>
  <c r="AL242" i="1" s="1"/>
  <c r="AM242" i="1" s="1"/>
  <c r="AK704" i="1"/>
  <c r="AL704" i="1" s="1"/>
  <c r="AM704" i="1" s="1"/>
  <c r="AK241" i="1"/>
  <c r="AL241" i="1" s="1"/>
  <c r="AM241" i="1" s="1"/>
  <c r="AK403" i="1"/>
  <c r="AL403" i="1" s="1"/>
  <c r="AM403" i="1" s="1"/>
  <c r="AK494" i="1"/>
  <c r="AL494" i="1" s="1"/>
  <c r="AM494" i="1" s="1"/>
  <c r="AK240" i="1"/>
  <c r="AL240" i="1" s="1"/>
  <c r="AM240" i="1" s="1"/>
  <c r="AK222" i="1"/>
  <c r="AL222" i="1" s="1"/>
  <c r="AM222" i="1" s="1"/>
  <c r="AK794" i="1"/>
  <c r="AK670" i="1"/>
  <c r="AK160" i="1"/>
  <c r="AL160" i="1" s="1"/>
  <c r="AM160" i="1" s="1"/>
  <c r="AK108" i="1"/>
  <c r="AL108" i="1" s="1"/>
  <c r="AM108" i="1" s="1"/>
  <c r="AK602" i="1"/>
  <c r="AK270" i="1"/>
  <c r="AK579" i="1"/>
  <c r="AK394" i="1"/>
  <c r="AL394" i="1" s="1"/>
  <c r="AM394" i="1" s="1"/>
  <c r="AK462" i="1"/>
  <c r="AL462" i="1" s="1"/>
  <c r="AM462" i="1" s="1"/>
  <c r="AK691" i="1"/>
  <c r="AK260" i="1"/>
  <c r="AL260" i="1" s="1"/>
  <c r="AM260" i="1" s="1"/>
  <c r="AK269" i="1"/>
  <c r="AK859" i="1"/>
  <c r="AL859" i="1" s="1"/>
  <c r="AM859" i="1" s="1"/>
  <c r="AK30" i="1"/>
  <c r="AK435" i="1"/>
  <c r="AL435" i="1" s="1"/>
  <c r="AM435" i="1" s="1"/>
  <c r="AK688" i="1"/>
  <c r="AK744" i="1"/>
  <c r="AL744" i="1" s="1"/>
  <c r="AM744" i="1" s="1"/>
  <c r="AK479" i="1"/>
  <c r="AL479" i="1" s="1"/>
  <c r="AM479" i="1" s="1"/>
  <c r="AK555" i="1"/>
  <c r="AL555" i="1" s="1"/>
  <c r="AM555" i="1" s="1"/>
  <c r="AK845" i="1"/>
  <c r="AK533" i="1"/>
  <c r="AL533" i="1" s="1"/>
  <c r="AM533" i="1" s="1"/>
  <c r="AK446" i="1"/>
  <c r="AL446" i="1" s="1"/>
  <c r="AM446" i="1" s="1"/>
  <c r="AK635" i="1"/>
  <c r="AL635" i="1" s="1"/>
  <c r="AM635" i="1" s="1"/>
  <c r="AK158" i="1"/>
  <c r="AL158" i="1" s="1"/>
  <c r="AM158" i="1" s="1"/>
  <c r="AK157" i="1"/>
  <c r="AK401" i="1"/>
  <c r="AL401" i="1" s="1"/>
  <c r="AM401" i="1" s="1"/>
  <c r="AK301" i="1"/>
  <c r="AK133" i="1"/>
  <c r="AK94" i="1"/>
  <c r="AK324" i="1"/>
  <c r="AK749" i="1"/>
  <c r="AK386" i="1"/>
  <c r="AL386" i="1" s="1"/>
  <c r="AM386" i="1" s="1"/>
  <c r="AK699" i="1"/>
  <c r="AK193" i="1"/>
  <c r="AK666" i="1"/>
  <c r="AK93" i="1"/>
  <c r="AK434" i="1"/>
  <c r="AL434" i="1" s="1"/>
  <c r="AM434" i="1" s="1"/>
  <c r="AK107" i="1"/>
  <c r="AL107" i="1" s="1"/>
  <c r="AM107" i="1" s="1"/>
  <c r="AK221" i="1"/>
  <c r="AL221" i="1" s="1"/>
  <c r="AM221" i="1" s="1"/>
  <c r="AK318" i="1"/>
  <c r="AK523" i="1"/>
  <c r="AK665" i="1"/>
  <c r="AL665" i="1" s="1"/>
  <c r="AM665" i="1" s="1"/>
  <c r="AK554" i="1"/>
  <c r="AL554" i="1" s="1"/>
  <c r="AM554" i="1" s="1"/>
  <c r="AK765" i="1"/>
  <c r="AK614" i="1"/>
  <c r="AK211" i="1"/>
  <c r="AK200" i="1"/>
  <c r="AK105" i="1"/>
  <c r="AL105" i="1" s="1"/>
  <c r="AM105" i="1" s="1"/>
  <c r="AK452" i="1"/>
  <c r="AL452" i="1" s="1"/>
  <c r="AM452" i="1" s="1"/>
  <c r="AK741" i="1"/>
  <c r="AK663" i="1"/>
  <c r="AL663" i="1" s="1"/>
  <c r="AM663" i="1" s="1"/>
  <c r="AK149" i="1"/>
  <c r="AL149" i="1" s="1"/>
  <c r="AM149" i="1" s="1"/>
  <c r="AK368" i="1"/>
  <c r="AL368" i="1" s="1"/>
  <c r="AM368" i="1" s="1"/>
  <c r="AK104" i="1"/>
  <c r="AL104" i="1" s="1"/>
  <c r="AM104" i="1" s="1"/>
  <c r="AK374" i="1"/>
  <c r="AL374" i="1" s="1"/>
  <c r="AM374" i="1" s="1"/>
  <c r="AK420" i="1"/>
  <c r="AL420" i="1" s="1"/>
  <c r="AM420" i="1" s="1"/>
  <c r="AK58" i="1"/>
  <c r="AL58" i="1" s="1"/>
  <c r="AM58" i="1" s="1"/>
  <c r="AK529" i="1"/>
  <c r="AL529" i="1" s="1"/>
  <c r="AM529" i="1" s="1"/>
  <c r="AK132" i="1"/>
  <c r="AK103" i="1"/>
  <c r="AK477" i="1"/>
  <c r="AK552" i="1"/>
  <c r="AK604" i="1"/>
  <c r="AK18" i="1"/>
  <c r="AK423" i="1"/>
  <c r="AL423" i="1" s="1"/>
  <c r="AM423" i="1" s="1"/>
  <c r="AK779" i="1"/>
  <c r="AL779" i="1" s="1"/>
  <c r="AM779" i="1" s="1"/>
  <c r="AK235" i="1"/>
  <c r="AK789" i="1"/>
  <c r="AK701" i="1"/>
  <c r="AK91" i="1"/>
  <c r="AL91" i="1" s="1"/>
  <c r="AM91" i="1" s="1"/>
  <c r="AK288" i="1"/>
  <c r="AL288" i="1" s="1"/>
  <c r="AM288" i="1" s="1"/>
  <c r="AK44" i="1"/>
  <c r="AL44" i="1" s="1"/>
  <c r="AM44" i="1" s="1"/>
  <c r="AK840" i="1"/>
  <c r="AK52" i="1"/>
  <c r="AL52" i="1" s="1"/>
  <c r="AM52" i="1" s="1"/>
  <c r="AK385" i="1"/>
  <c r="AL385" i="1" s="1"/>
  <c r="AM385" i="1" s="1"/>
  <c r="AK768" i="1"/>
  <c r="AL768" i="1" s="1"/>
  <c r="AM768" i="1" s="1"/>
  <c r="AK763" i="1"/>
  <c r="AK218" i="1"/>
  <c r="AL218" i="1" s="1"/>
  <c r="AM218" i="1" s="1"/>
  <c r="AK422" i="1"/>
  <c r="AL422" i="1" s="1"/>
  <c r="AM422" i="1" s="1"/>
  <c r="AK101" i="1"/>
  <c r="AK335" i="1"/>
  <c r="AL335" i="1" s="1"/>
  <c r="AM335" i="1" s="1"/>
  <c r="AK217" i="1"/>
  <c r="AL217" i="1" s="1"/>
  <c r="AM217" i="1" s="1"/>
  <c r="AK734" i="1"/>
  <c r="AK630" i="1"/>
  <c r="AL630" i="1" s="1"/>
  <c r="AM630" i="1" s="1"/>
  <c r="AK597" i="1"/>
  <c r="AL597" i="1" s="1"/>
  <c r="AM597" i="1" s="1"/>
  <c r="AK73" i="1"/>
  <c r="AL73" i="1" s="1"/>
  <c r="AM73" i="1" s="1"/>
  <c r="AK609" i="1"/>
  <c r="AK545" i="1"/>
  <c r="AL545" i="1" s="1"/>
  <c r="AM545" i="1" s="1"/>
  <c r="AK522" i="1"/>
  <c r="AL522" i="1" s="1"/>
  <c r="AM522" i="1" s="1"/>
  <c r="AK572" i="1"/>
  <c r="AL572" i="1" s="1"/>
  <c r="AM572" i="1" s="1"/>
  <c r="AK410" i="1"/>
  <c r="AL410" i="1" s="1"/>
  <c r="AM410" i="1" s="1"/>
  <c r="AK409" i="1"/>
  <c r="AL409" i="1" s="1"/>
  <c r="AM409" i="1" s="1"/>
  <c r="AK473" i="1"/>
  <c r="AL473" i="1" s="1"/>
  <c r="AM473" i="1" s="1"/>
  <c r="AK659" i="1"/>
  <c r="AK803" i="1"/>
  <c r="AK655" i="1"/>
  <c r="AL655" i="1" s="1"/>
  <c r="AM655" i="1" s="1"/>
  <c r="AK367" i="1"/>
  <c r="AL367" i="1" s="1"/>
  <c r="AM367" i="1" s="1"/>
  <c r="AK801" i="1"/>
  <c r="AK729" i="1"/>
  <c r="AK550" i="1"/>
  <c r="AL550" i="1" s="1"/>
  <c r="AM550" i="1" s="1"/>
  <c r="AK837" i="1"/>
  <c r="AK81" i="1"/>
  <c r="AL81" i="1" s="1"/>
  <c r="AM81" i="1" s="1"/>
  <c r="AK733" i="1"/>
  <c r="AK851" i="1"/>
  <c r="AK498" i="1"/>
  <c r="AL498" i="1" s="1"/>
  <c r="AM498" i="1" s="1"/>
  <c r="AK298" i="1"/>
  <c r="AK521" i="1"/>
  <c r="AL521" i="1" s="1"/>
  <c r="AM521" i="1" s="1"/>
  <c r="AK782" i="1"/>
  <c r="AL782" i="1" s="1"/>
  <c r="AM782" i="1" s="1"/>
  <c r="AK693" i="1"/>
  <c r="AK485" i="1"/>
  <c r="AL485" i="1" s="1"/>
  <c r="AM485" i="1" s="1"/>
  <c r="AK282" i="1"/>
  <c r="AK561" i="1"/>
  <c r="AK233" i="1"/>
  <c r="AL233" i="1" s="1"/>
  <c r="AM233" i="1" s="1"/>
  <c r="AK511" i="1"/>
  <c r="AL511" i="1" s="1"/>
  <c r="AM511" i="1" s="1"/>
  <c r="AK658" i="1"/>
  <c r="AK836" i="1"/>
  <c r="AL836" i="1" s="1"/>
  <c r="AM836" i="1" s="1"/>
  <c r="AK565" i="1"/>
  <c r="AL565" i="1" s="1"/>
  <c r="AM565" i="1" s="1"/>
  <c r="AK544" i="1"/>
  <c r="AK626" i="1"/>
  <c r="AK625" i="1"/>
  <c r="AK373" i="1"/>
  <c r="AL373" i="1" s="1"/>
  <c r="AM373" i="1" s="1"/>
  <c r="AK489" i="1"/>
  <c r="AL489" i="1" s="1"/>
  <c r="AM489" i="1" s="1"/>
  <c r="AK353" i="1"/>
  <c r="AL353" i="1" s="1"/>
  <c r="AM353" i="1" s="1"/>
  <c r="AK294" i="1"/>
  <c r="AK570" i="1"/>
  <c r="AK560" i="1"/>
  <c r="AK520" i="1"/>
  <c r="AL520" i="1" s="1"/>
  <c r="AM520" i="1" s="1"/>
  <c r="AK74" i="1"/>
  <c r="AL74" i="1" s="1"/>
  <c r="AM74" i="1" s="1"/>
  <c r="AK541" i="1"/>
  <c r="AL541" i="1" s="1"/>
  <c r="AM541" i="1" s="1"/>
  <c r="AK540" i="1"/>
  <c r="AL540" i="1" s="1"/>
  <c r="AM540" i="1" s="1"/>
  <c r="AK429" i="1"/>
  <c r="AL429" i="1" s="1"/>
  <c r="AM429" i="1" s="1"/>
  <c r="AK528" i="1"/>
  <c r="AK640" i="1"/>
  <c r="AL640" i="1" s="1"/>
  <c r="AM640" i="1" s="1"/>
  <c r="AK43" i="1"/>
  <c r="AL43" i="1" s="1"/>
  <c r="AM43" i="1" s="1"/>
  <c r="AK805" i="1"/>
  <c r="AK438" i="1"/>
  <c r="AL438" i="1" s="1"/>
  <c r="AM438" i="1" s="1"/>
  <c r="AK606" i="1"/>
  <c r="AK166" i="1"/>
  <c r="AL166" i="1" s="1"/>
  <c r="AM166" i="1" s="1"/>
  <c r="AK800" i="1"/>
  <c r="AK179" i="1"/>
  <c r="AL179" i="1" s="1"/>
  <c r="AM179" i="1" s="1"/>
  <c r="AK351" i="1"/>
  <c r="AL351" i="1" s="1"/>
  <c r="AM351" i="1" s="1"/>
  <c r="AK707" i="1"/>
  <c r="AL707" i="1" s="1"/>
  <c r="AM707" i="1" s="1"/>
  <c r="AK380" i="1"/>
  <c r="AL380" i="1" s="1"/>
  <c r="AM380" i="1" s="1"/>
  <c r="AK754" i="1"/>
  <c r="AL754" i="1" s="1"/>
  <c r="AM754" i="1" s="1"/>
  <c r="AK277" i="1"/>
  <c r="AK746" i="1"/>
  <c r="AK140" i="1"/>
  <c r="AK120" i="1"/>
  <c r="AK297" i="1"/>
  <c r="AK778" i="1"/>
  <c r="AK773" i="1"/>
  <c r="AL773" i="1" s="1"/>
  <c r="AM773" i="1" s="1"/>
  <c r="AK186" i="1"/>
  <c r="AL186" i="1" s="1"/>
  <c r="AM186" i="1" s="1"/>
  <c r="AK178" i="1"/>
  <c r="AK292" i="1"/>
  <c r="AK677" i="1"/>
  <c r="AL677" i="1" s="1"/>
  <c r="AM677" i="1" s="1"/>
  <c r="AK772" i="1"/>
  <c r="AL772" i="1" s="1"/>
  <c r="AM772" i="1" s="1"/>
  <c r="AK799" i="1"/>
  <c r="AK488" i="1"/>
  <c r="AL488" i="1" s="1"/>
  <c r="AM488" i="1" s="1"/>
  <c r="AK291" i="1"/>
  <c r="AK246" i="1"/>
  <c r="AL246" i="1" s="1"/>
  <c r="AM246" i="1" s="1"/>
  <c r="AK69" i="1"/>
  <c r="AL69" i="1" s="1"/>
  <c r="AM69" i="1" s="1"/>
  <c r="AK405" i="1"/>
  <c r="AL405" i="1" s="1"/>
  <c r="AM405" i="1" s="1"/>
  <c r="AK594" i="1"/>
  <c r="AL594" i="1" s="1"/>
  <c r="AM594" i="1" s="1"/>
  <c r="AK110" i="1"/>
  <c r="AL110" i="1" s="1"/>
  <c r="AM110" i="1" s="1"/>
  <c r="AK370" i="1"/>
  <c r="AK510" i="1"/>
  <c r="AL510" i="1" s="1"/>
  <c r="AM510" i="1" s="1"/>
  <c r="AK26" i="1"/>
  <c r="AL26" i="1" s="1"/>
  <c r="AM26" i="1" s="1"/>
  <c r="AK415" i="1"/>
  <c r="AK584" i="1"/>
  <c r="AL584" i="1" s="1"/>
  <c r="AM584" i="1" s="1"/>
  <c r="AK816" i="1"/>
  <c r="AL816" i="1" s="1"/>
  <c r="AM816" i="1" s="1"/>
  <c r="AK802" i="1"/>
  <c r="AK797" i="1"/>
  <c r="AK808" i="1"/>
  <c r="AL808" i="1" s="1"/>
  <c r="AM808" i="1" s="1"/>
  <c r="AK719" i="1"/>
  <c r="AL719" i="1" s="1"/>
  <c r="AM719" i="1" s="1"/>
  <c r="AK359" i="1"/>
  <c r="AK675" i="1"/>
  <c r="AL675" i="1" s="1"/>
  <c r="AM675" i="1" s="1"/>
  <c r="AK389" i="1"/>
  <c r="AL389" i="1" s="1"/>
  <c r="AM389" i="1" s="1"/>
  <c r="AK753" i="1"/>
  <c r="AL753" i="1" s="1"/>
  <c r="AM753" i="1" s="1"/>
  <c r="AK652" i="1"/>
  <c r="AL652" i="1" s="1"/>
  <c r="AM652" i="1" s="1"/>
  <c r="AK329" i="1"/>
  <c r="AK349" i="1"/>
  <c r="AL349" i="1" s="1"/>
  <c r="AM349" i="1" s="1"/>
  <c r="AK150" i="1"/>
  <c r="AL150" i="1" s="1"/>
  <c r="AM150" i="1" s="1"/>
  <c r="AK397" i="1"/>
  <c r="AL397" i="1" s="1"/>
  <c r="AM397" i="1" s="1"/>
  <c r="AK674" i="1"/>
  <c r="AK299" i="1"/>
  <c r="AK795" i="1"/>
  <c r="AK272" i="1"/>
  <c r="AK568" i="1"/>
  <c r="AL568" i="1" s="1"/>
  <c r="AM568" i="1" s="1"/>
  <c r="AK139" i="1"/>
  <c r="AL139" i="1" s="1"/>
  <c r="AM139" i="1" s="1"/>
  <c r="AK466" i="1"/>
  <c r="AL466" i="1" s="1"/>
  <c r="AM466" i="1" s="1"/>
  <c r="AK338" i="1"/>
  <c r="AL338" i="1" s="1"/>
  <c r="AM338" i="1" s="1"/>
  <c r="AK538" i="1"/>
  <c r="AK387" i="1"/>
  <c r="AL387" i="1" s="1"/>
  <c r="AM387" i="1" s="1"/>
  <c r="AK195" i="1"/>
  <c r="AK243" i="1"/>
  <c r="AL243" i="1" s="1"/>
  <c r="AM243" i="1" s="1"/>
  <c r="AK465" i="1"/>
  <c r="AL465" i="1" s="1"/>
  <c r="AM465" i="1" s="1"/>
  <c r="AK745" i="1"/>
  <c r="AL745" i="1" s="1"/>
  <c r="AM745" i="1" s="1"/>
  <c r="AK33" i="1"/>
  <c r="AK495" i="1"/>
  <c r="AL495" i="1" s="1"/>
  <c r="AM495" i="1" s="1"/>
  <c r="AK447" i="1"/>
  <c r="AL447" i="1" s="1"/>
  <c r="AM447" i="1" s="1"/>
  <c r="AK300" i="1"/>
  <c r="AK813" i="1"/>
  <c r="AK148" i="1"/>
  <c r="AL148" i="1" s="1"/>
  <c r="AM148" i="1" s="1"/>
  <c r="AK549" i="1"/>
  <c r="AL549" i="1" s="1"/>
  <c r="AM549" i="1" s="1"/>
  <c r="AK271" i="1"/>
  <c r="AK413" i="1"/>
  <c r="AK404" i="1"/>
  <c r="AL404" i="1" s="1"/>
  <c r="AM404" i="1" s="1"/>
  <c r="AK611" i="1"/>
  <c r="AK162" i="1"/>
  <c r="AL162" i="1" s="1"/>
  <c r="AM162" i="1" s="1"/>
  <c r="AK215" i="1"/>
  <c r="AL215" i="1" s="1"/>
  <c r="AM215" i="1" s="1"/>
  <c r="AK41" i="1"/>
  <c r="AL41" i="1" s="1"/>
  <c r="AM41" i="1" s="1"/>
  <c r="AK582" i="1"/>
  <c r="AL582" i="1" s="1"/>
  <c r="AM582" i="1" s="1"/>
  <c r="AK203" i="1"/>
  <c r="AL203" i="1" s="1"/>
  <c r="AM203" i="1" s="1"/>
  <c r="AK463" i="1"/>
  <c r="AL463" i="1" s="1"/>
  <c r="AM463" i="1" s="1"/>
  <c r="AK580" i="1"/>
  <c r="AL580" i="1" s="1"/>
  <c r="AM580" i="1" s="1"/>
  <c r="AK591" i="1"/>
  <c r="AL591" i="1" s="1"/>
  <c r="AM591" i="1" s="1"/>
  <c r="AK436" i="1"/>
  <c r="AK669" i="1"/>
  <c r="AK536" i="1"/>
  <c r="AL536" i="1" s="1"/>
  <c r="AM536" i="1" s="1"/>
  <c r="AK668" i="1"/>
  <c r="AK508" i="1"/>
  <c r="AL508" i="1" s="1"/>
  <c r="AM508" i="1" s="1"/>
  <c r="AK700" i="1"/>
  <c r="AK832" i="1"/>
  <c r="AL832" i="1" s="1"/>
  <c r="AM832" i="1" s="1"/>
  <c r="AK566" i="1"/>
  <c r="AL566" i="1" s="1"/>
  <c r="AM566" i="1" s="1"/>
  <c r="AK213" i="1"/>
  <c r="AL213" i="1" s="1"/>
  <c r="AM213" i="1" s="1"/>
  <c r="AK66" i="1"/>
  <c r="AK507" i="1"/>
  <c r="AL507" i="1" s="1"/>
  <c r="AM507" i="1" s="1"/>
  <c r="AK493" i="1"/>
  <c r="AL493" i="1" s="1"/>
  <c r="AM493" i="1" s="1"/>
  <c r="AK360" i="1"/>
  <c r="AL360" i="1" s="1"/>
  <c r="AM360" i="1" s="1"/>
  <c r="AK40" i="1"/>
  <c r="AK793" i="1"/>
  <c r="AK751" i="1"/>
  <c r="AL751" i="1" s="1"/>
  <c r="AM751" i="1" s="1"/>
  <c r="AK268" i="1"/>
  <c r="AK445" i="1"/>
  <c r="AL445" i="1" s="1"/>
  <c r="AM445" i="1" s="1"/>
  <c r="AK532" i="1"/>
  <c r="AL532" i="1" s="1"/>
  <c r="AM532" i="1" s="1"/>
  <c r="AK492" i="1"/>
  <c r="AL492" i="1" s="1"/>
  <c r="AM492" i="1" s="1"/>
  <c r="AK577" i="1"/>
  <c r="AK810" i="1"/>
  <c r="AK27" i="1"/>
  <c r="AK82" i="1"/>
  <c r="AL82" i="1" s="1"/>
  <c r="AM82" i="1" s="1"/>
  <c r="AK325" i="1"/>
  <c r="AK76" i="1"/>
  <c r="AL76" i="1" s="1"/>
  <c r="AM76" i="1" s="1"/>
  <c r="AK531" i="1"/>
  <c r="AL531" i="1" s="1"/>
  <c r="AM531" i="1" s="1"/>
  <c r="AK619" i="1"/>
  <c r="AL619" i="1" s="1"/>
  <c r="AM619" i="1" s="1"/>
  <c r="AK237" i="1"/>
  <c r="AL237" i="1" s="1"/>
  <c r="AM237" i="1" s="1"/>
  <c r="AK117" i="1"/>
  <c r="AL117" i="1" s="1"/>
  <c r="AM117" i="1" s="1"/>
  <c r="AK123" i="1"/>
  <c r="AK102" i="1"/>
  <c r="AK21" i="1"/>
  <c r="AK92" i="1"/>
  <c r="AK249" i="1"/>
  <c r="AK323" i="1"/>
  <c r="AL323" i="1" s="1"/>
  <c r="AM323" i="1" s="1"/>
  <c r="AK814" i="1"/>
  <c r="AK634" i="1"/>
  <c r="AL634" i="1" s="1"/>
  <c r="AM634" i="1" s="1"/>
  <c r="AK412" i="1"/>
  <c r="AL412" i="1" s="1"/>
  <c r="AM412" i="1" s="1"/>
  <c r="AK756" i="1"/>
  <c r="AL756" i="1" s="1"/>
  <c r="AM756" i="1" s="1"/>
  <c r="AK295" i="1"/>
  <c r="AK506" i="1"/>
  <c r="AL506" i="1" s="1"/>
  <c r="AM506" i="1" s="1"/>
  <c r="AK156" i="1"/>
  <c r="AK460" i="1"/>
  <c r="AK530" i="1"/>
  <c r="AL530" i="1" s="1"/>
  <c r="AM530" i="1" s="1"/>
  <c r="AK348" i="1"/>
  <c r="AL348" i="1" s="1"/>
  <c r="AM348" i="1" s="1"/>
  <c r="AK411" i="1"/>
  <c r="AL411" i="1" s="1"/>
  <c r="AM411" i="1" s="1"/>
  <c r="AK321" i="1"/>
  <c r="AL321" i="1" s="1"/>
  <c r="AM321" i="1" s="1"/>
  <c r="AK19" i="1"/>
  <c r="AL19" i="1" s="1"/>
  <c r="AM19" i="1" s="1"/>
  <c r="AK45" i="1"/>
  <c r="AK255" i="1"/>
  <c r="AK697" i="1"/>
  <c r="AK790" i="1"/>
  <c r="AK57" i="1"/>
  <c r="AL57" i="1" s="1"/>
  <c r="AM57" i="1" s="1"/>
  <c r="AK400" i="1"/>
  <c r="AL400" i="1" s="1"/>
  <c r="AM400" i="1" s="1"/>
  <c r="AK687" i="1"/>
  <c r="AL687" i="1" s="1"/>
  <c r="AM687" i="1" s="1"/>
  <c r="AK662" i="1"/>
  <c r="AL662" i="1" s="1"/>
  <c r="AM662" i="1" s="1"/>
  <c r="AK258" i="1"/>
  <c r="AK395" i="1"/>
  <c r="AL395" i="1" s="1"/>
  <c r="AM395" i="1" s="1"/>
  <c r="AK842" i="1"/>
  <c r="AK830" i="1"/>
  <c r="AL830" i="1" s="1"/>
  <c r="AM830" i="1" s="1"/>
  <c r="AK236" i="1"/>
  <c r="AK709" i="1"/>
  <c r="AK504" i="1"/>
  <c r="AK254" i="1"/>
  <c r="AK131" i="1"/>
  <c r="AK514" i="1"/>
  <c r="AK864" i="1"/>
  <c r="AL864" i="1" s="1"/>
  <c r="AM864" i="1" s="1"/>
  <c r="AK708" i="1"/>
  <c r="AL708" i="1" s="1"/>
  <c r="AM708" i="1" s="1"/>
  <c r="AK589" i="1"/>
  <c r="AL589" i="1" s="1"/>
  <c r="AM589" i="1" s="1"/>
  <c r="AK564" i="1"/>
  <c r="AL564" i="1" s="1"/>
  <c r="AM564" i="1" s="1"/>
  <c r="AK342" i="1"/>
  <c r="AL342" i="1" s="1"/>
  <c r="AM342" i="1" s="1"/>
  <c r="AK598" i="1"/>
  <c r="AL598" i="1" s="1"/>
  <c r="AM598" i="1" s="1"/>
  <c r="AK198" i="1"/>
  <c r="AL198" i="1" s="1"/>
  <c r="AM198" i="1" s="1"/>
  <c r="AK286" i="1"/>
  <c r="AK449" i="1"/>
  <c r="AK660" i="1"/>
  <c r="AL660" i="1" s="1"/>
  <c r="AM660" i="1" s="1"/>
  <c r="AK253" i="1"/>
  <c r="AK115" i="1"/>
  <c r="AL115" i="1" s="1"/>
  <c r="AM115" i="1" s="1"/>
  <c r="AK784" i="1"/>
  <c r="AK684" i="1"/>
  <c r="AK99" i="1"/>
  <c r="AK183" i="1"/>
  <c r="AK548" i="1"/>
  <c r="AL548" i="1" s="1"/>
  <c r="AM548" i="1" s="1"/>
  <c r="AK399" i="1"/>
  <c r="AL399" i="1" s="1"/>
  <c r="AM399" i="1" s="1"/>
  <c r="AK51" i="1"/>
  <c r="AL51" i="1" s="1"/>
  <c r="AM51" i="1" s="1"/>
  <c r="AK442" i="1"/>
  <c r="AL442" i="1" s="1"/>
  <c r="AM442" i="1" s="1"/>
  <c r="AK285" i="1"/>
  <c r="AL285" i="1" s="1"/>
  <c r="AM285" i="1" s="1"/>
  <c r="AK50" i="1"/>
  <c r="AL50" i="1" s="1"/>
  <c r="AM50" i="1" s="1"/>
  <c r="AK17" i="1"/>
  <c r="AL17" i="1" s="1"/>
  <c r="AM17" i="1" s="1"/>
  <c r="AK357" i="1"/>
  <c r="AL357" i="1" s="1"/>
  <c r="AM357" i="1" s="1"/>
  <c r="AK152" i="1"/>
  <c r="AL152" i="1" s="1"/>
  <c r="AM152" i="1" s="1"/>
  <c r="AK418" i="1"/>
  <c r="AL418" i="1" s="1"/>
  <c r="AM418" i="1" s="1"/>
  <c r="AK764" i="1"/>
  <c r="AK730" i="1"/>
  <c r="AL730" i="1" s="1"/>
  <c r="AM730" i="1" s="1"/>
  <c r="AK850" i="1"/>
  <c r="AK728" i="1"/>
  <c r="AK737" i="1"/>
  <c r="AK727" i="1"/>
  <c r="AL727" i="1" s="1"/>
  <c r="AM727" i="1" s="1"/>
  <c r="AK284" i="1"/>
  <c r="AK356" i="1"/>
  <c r="AL356" i="1" s="1"/>
  <c r="AM356" i="1" s="1"/>
  <c r="AK472" i="1"/>
  <c r="AL472" i="1" s="1"/>
  <c r="AM472" i="1" s="1"/>
  <c r="AK417" i="1"/>
  <c r="AL417" i="1" s="1"/>
  <c r="AM417" i="1" s="1"/>
  <c r="AK147" i="1"/>
  <c r="AL147" i="1" s="1"/>
  <c r="AM147" i="1" s="1"/>
  <c r="AK128" i="1"/>
  <c r="AK89" i="1"/>
  <c r="AL89" i="1" s="1"/>
  <c r="AM89" i="1" s="1"/>
  <c r="AK732" i="1"/>
  <c r="AK627" i="1"/>
  <c r="AL627" i="1" s="1"/>
  <c r="AM627" i="1" s="1"/>
  <c r="AK642" i="1"/>
  <c r="AL642" i="1" s="1"/>
  <c r="AM642" i="1" s="1"/>
  <c r="AK408" i="1"/>
  <c r="AL408" i="1" s="1"/>
  <c r="AM408" i="1" s="1"/>
  <c r="AK127" i="1"/>
  <c r="AK601" i="1"/>
  <c r="AK726" i="1"/>
  <c r="AK725" i="1"/>
  <c r="AK280" i="1"/>
  <c r="AK279" i="1"/>
  <c r="AK114" i="1"/>
  <c r="AL114" i="1" s="1"/>
  <c r="AM114" i="1" s="1"/>
  <c r="AK617" i="1"/>
  <c r="AL617" i="1" s="1"/>
  <c r="AM617" i="1" s="1"/>
  <c r="AK470" i="1"/>
  <c r="AL470" i="1" s="1"/>
  <c r="AM470" i="1" s="1"/>
  <c r="AK681" i="1"/>
  <c r="AK228" i="1"/>
  <c r="AL228" i="1" s="1"/>
  <c r="AM228" i="1" s="1"/>
  <c r="AK416" i="1"/>
  <c r="AL416" i="1" s="1"/>
  <c r="AM416" i="1" s="1"/>
  <c r="AK113" i="1"/>
  <c r="AL113" i="1" s="1"/>
  <c r="AM113" i="1" s="1"/>
  <c r="AK469" i="1"/>
  <c r="AK168" i="1"/>
  <c r="AL168" i="1" s="1"/>
  <c r="AM168" i="1" s="1"/>
  <c r="AK457" i="1"/>
  <c r="AK16" i="1"/>
  <c r="AL16" i="1" s="1"/>
  <c r="AM16" i="1" s="1"/>
  <c r="AK226" i="1"/>
  <c r="AL226" i="1" s="1"/>
  <c r="AM226" i="1" s="1"/>
  <c r="AK64" i="1"/>
  <c r="AL64" i="1" s="1"/>
  <c r="AM64" i="1" s="1"/>
  <c r="AK821" i="1"/>
  <c r="AK341" i="1"/>
  <c r="AL341" i="1" s="1"/>
  <c r="AM341" i="1" s="1"/>
  <c r="AK63" i="1"/>
  <c r="AL63" i="1" s="1"/>
  <c r="AM63" i="1" s="1"/>
  <c r="AK24" i="1"/>
  <c r="AK648" i="1"/>
  <c r="AK126" i="1"/>
  <c r="AK587" i="1"/>
  <c r="AL587" i="1" s="1"/>
  <c r="AM587" i="1" s="1"/>
  <c r="AK539" i="1"/>
  <c r="AL539" i="1" s="1"/>
  <c r="AM539" i="1" s="1"/>
  <c r="AK696" i="1"/>
  <c r="AK97" i="1"/>
  <c r="AL97" i="1" s="1"/>
  <c r="AM97" i="1" s="1"/>
  <c r="AK647" i="1"/>
  <c r="AL647" i="1" s="1"/>
  <c r="AM647" i="1" s="1"/>
  <c r="AK827" i="1"/>
  <c r="AL827" i="1" s="1"/>
  <c r="AM827" i="1" s="1"/>
  <c r="AK679" i="1"/>
  <c r="AK639" i="1"/>
  <c r="AL639" i="1" s="1"/>
  <c r="AM639" i="1" s="1"/>
  <c r="AK344" i="1"/>
  <c r="AK848" i="1"/>
  <c r="AK302" i="1"/>
  <c r="AK835" i="1"/>
  <c r="AL835" i="1" s="1"/>
  <c r="AM835" i="1" s="1"/>
  <c r="AK207" i="1"/>
  <c r="AL207" i="1" s="1"/>
  <c r="AM207" i="1" s="1"/>
  <c r="AK119" i="1"/>
  <c r="AL119" i="1" s="1"/>
  <c r="AM119" i="1" s="1"/>
  <c r="AK586" i="1"/>
  <c r="AL586" i="1" s="1"/>
  <c r="AM586" i="1" s="1"/>
  <c r="AK721" i="1"/>
  <c r="AK739" i="1"/>
  <c r="AL739" i="1" s="1"/>
  <c r="AM739" i="1" s="1"/>
  <c r="AK15" i="1"/>
  <c r="AL15" i="1" s="1"/>
  <c r="AM15" i="1" s="1"/>
  <c r="AK96" i="1"/>
  <c r="AL96" i="1" s="1"/>
  <c r="AM96" i="1" s="1"/>
  <c r="AK331" i="1"/>
  <c r="AL331" i="1" s="1"/>
  <c r="AM331" i="1" s="1"/>
  <c r="AK275" i="1"/>
  <c r="AL275" i="1" s="1"/>
  <c r="AM275" i="1" s="1"/>
  <c r="AK70" i="1"/>
  <c r="AK421" i="1"/>
  <c r="AL421" i="1" s="1"/>
  <c r="AM421" i="1" s="1"/>
  <c r="AK818" i="1"/>
  <c r="AL818" i="1" s="1"/>
  <c r="AM818" i="1" s="1"/>
  <c r="AK653" i="1"/>
  <c r="AK274" i="1"/>
  <c r="AL274" i="1" s="1"/>
  <c r="AM274" i="1" s="1"/>
  <c r="AK273" i="1"/>
  <c r="AK605" i="1"/>
  <c r="AK125" i="1"/>
  <c r="AK834" i="1"/>
  <c r="AK676" i="1"/>
  <c r="AL676" i="1" s="1"/>
  <c r="AM676" i="1" s="1"/>
  <c r="AK603" i="1"/>
  <c r="AK315" i="1"/>
  <c r="AL315" i="1" s="1"/>
  <c r="AM315" i="1" s="1"/>
  <c r="AK621" i="1"/>
  <c r="AL621" i="1" s="1"/>
  <c r="AM621" i="1" s="1"/>
  <c r="AK340" i="1"/>
  <c r="AK42" i="1"/>
  <c r="AL42" i="1" s="1"/>
  <c r="AM42" i="1" s="1"/>
  <c r="AK68" i="1"/>
  <c r="AK500" i="1"/>
  <c r="AL500" i="1" s="1"/>
  <c r="AM500" i="1" s="1"/>
  <c r="AK509" i="1"/>
  <c r="AL509" i="1" s="1"/>
  <c r="AM509" i="1" s="1"/>
  <c r="AK87" i="1"/>
  <c r="AL87" i="1" s="1"/>
  <c r="AM87" i="1" s="1"/>
  <c r="AK826" i="1"/>
  <c r="AL826" i="1" s="1"/>
  <c r="AM826" i="1" s="1"/>
  <c r="AK771" i="1"/>
  <c r="AL771" i="1" s="1"/>
  <c r="AM771" i="1" s="1"/>
  <c r="AK388" i="1"/>
  <c r="AL388" i="1" s="1"/>
  <c r="AM388" i="1" s="1"/>
  <c r="AK62" i="1"/>
  <c r="AL62" i="1" s="1"/>
  <c r="AM62" i="1" s="1"/>
  <c r="AK785" i="1"/>
  <c r="AK319" i="1"/>
  <c r="AK176" i="1"/>
  <c r="AK414" i="1"/>
  <c r="AK846" i="1"/>
  <c r="AK752" i="1"/>
  <c r="AL752" i="1" s="1"/>
  <c r="AM752" i="1" s="1"/>
  <c r="AK310" i="1"/>
  <c r="AL310" i="1" s="1"/>
  <c r="AM310" i="1" s="1"/>
  <c r="AK31" i="1"/>
  <c r="AL31" i="1" s="1"/>
  <c r="AM31" i="1" s="1"/>
  <c r="AK673" i="1"/>
  <c r="AK261" i="1"/>
  <c r="AL261" i="1" s="1"/>
  <c r="AM261" i="1" s="1"/>
  <c r="AK396" i="1"/>
  <c r="AL396" i="1" s="1"/>
  <c r="AM396" i="1" s="1"/>
  <c r="AK861" i="1"/>
  <c r="AL861" i="1" s="1"/>
  <c r="AM861" i="1" s="1"/>
  <c r="AK567" i="1"/>
  <c r="AL567" i="1" s="1"/>
  <c r="AM567" i="1" s="1"/>
  <c r="AK223" i="1"/>
  <c r="AL223" i="1" s="1"/>
  <c r="AM223" i="1" s="1"/>
  <c r="AK855" i="1"/>
  <c r="AK770" i="1"/>
  <c r="AL770" i="1" s="1"/>
  <c r="AM770" i="1" s="1"/>
  <c r="AK362" i="1"/>
  <c r="AL362" i="1" s="1"/>
  <c r="AM362" i="1" s="1"/>
  <c r="AK583" i="1"/>
  <c r="AL583" i="1" s="1"/>
  <c r="AM583" i="1" s="1"/>
  <c r="AK296" i="1"/>
  <c r="AK705" i="1"/>
  <c r="AL705" i="1" s="1"/>
  <c r="AM705" i="1" s="1"/>
  <c r="AK328" i="1"/>
  <c r="AK61" i="1"/>
  <c r="AL61" i="1" s="1"/>
  <c r="AM61" i="1" s="1"/>
  <c r="AK67" i="1"/>
  <c r="AL67" i="1" s="1"/>
  <c r="AM67" i="1" s="1"/>
  <c r="AK592" i="1"/>
  <c r="AK671" i="1"/>
  <c r="AL671" i="1" s="1"/>
  <c r="AM671" i="1" s="1"/>
  <c r="AK464" i="1"/>
  <c r="AL464" i="1" s="1"/>
  <c r="AM464" i="1" s="1"/>
  <c r="AK517" i="1"/>
  <c r="AL517" i="1" s="1"/>
  <c r="AM517" i="1" s="1"/>
  <c r="AK47" i="1"/>
  <c r="AL47" i="1" s="1"/>
  <c r="AM47" i="1" s="1"/>
  <c r="AK715" i="1"/>
  <c r="AL715" i="1" s="1"/>
  <c r="AM715" i="1" s="1"/>
  <c r="AK825" i="1"/>
  <c r="AL825" i="1" s="1"/>
  <c r="AM825" i="1" s="1"/>
  <c r="AK453" i="1"/>
  <c r="AL453" i="1" s="1"/>
  <c r="AM453" i="1" s="1"/>
  <c r="AK402" i="1"/>
  <c r="AL402" i="1" s="1"/>
  <c r="AM402" i="1" s="1"/>
  <c r="AK556" i="1"/>
  <c r="AL556" i="1" s="1"/>
  <c r="AM556" i="1" s="1"/>
  <c r="AK135" i="1"/>
  <c r="AK644" i="1"/>
  <c r="AK525" i="1"/>
  <c r="AL525" i="1" s="1"/>
  <c r="AM525" i="1" s="1"/>
  <c r="AK77" i="1"/>
  <c r="AL77" i="1" s="1"/>
  <c r="AM77" i="1" s="1"/>
  <c r="AK171" i="1"/>
  <c r="AL171" i="1" s="1"/>
  <c r="AM171" i="1" s="1"/>
  <c r="AK214" i="1"/>
  <c r="AL214" i="1" s="1"/>
  <c r="AM214" i="1" s="1"/>
  <c r="AK480" i="1"/>
  <c r="AL480" i="1" s="1"/>
  <c r="AM480" i="1" s="1"/>
  <c r="AK769" i="1"/>
  <c r="AL769" i="1" s="1"/>
  <c r="AM769" i="1" s="1"/>
  <c r="AK327" i="1"/>
  <c r="AL327" i="1" s="1"/>
  <c r="AM327" i="1" s="1"/>
  <c r="AK303" i="1"/>
  <c r="AK578" i="1"/>
  <c r="AK191" i="1"/>
  <c r="AK766" i="1"/>
  <c r="AL766" i="1" s="1"/>
  <c r="AM766" i="1" s="1"/>
  <c r="AK824" i="1"/>
  <c r="AL824" i="1" s="1"/>
  <c r="AM824" i="1" s="1"/>
  <c r="AK134" i="1"/>
  <c r="AK256" i="1"/>
  <c r="AL256" i="1" s="1"/>
  <c r="AM256" i="1" s="1"/>
  <c r="AK212" i="1"/>
  <c r="AL212" i="1" s="1"/>
  <c r="AM212" i="1" s="1"/>
  <c r="AK326" i="1"/>
  <c r="AL326" i="1" s="1"/>
  <c r="AM326" i="1" s="1"/>
  <c r="AK376" i="1"/>
  <c r="AL376" i="1" s="1"/>
  <c r="AM376" i="1" s="1"/>
  <c r="AK750" i="1"/>
  <c r="AL750" i="1" s="1"/>
  <c r="AM750" i="1" s="1"/>
  <c r="AK590" i="1"/>
  <c r="AL590" i="1" s="1"/>
  <c r="AM590" i="1" s="1"/>
  <c r="AK172" i="1"/>
  <c r="AL172" i="1" s="1"/>
  <c r="AM172" i="1" s="1"/>
  <c r="AK499" i="1"/>
  <c r="AL499" i="1" s="1"/>
  <c r="AM499" i="1" s="1"/>
  <c r="AK60" i="1"/>
  <c r="AL60" i="1" s="1"/>
  <c r="AM60" i="1" s="1"/>
  <c r="AK238" i="1"/>
  <c r="AL238" i="1" s="1"/>
  <c r="AM238" i="1" s="1"/>
  <c r="AK22" i="1"/>
  <c r="AK844" i="1"/>
  <c r="AK85" i="1"/>
  <c r="AK576" i="1"/>
  <c r="AL576" i="1" s="1"/>
  <c r="AM576" i="1" s="1"/>
  <c r="AK144" i="1"/>
  <c r="AL144" i="1" s="1"/>
  <c r="AM144" i="1" s="1"/>
  <c r="AK758" i="1"/>
  <c r="AL758" i="1" s="1"/>
  <c r="AM758" i="1" s="1"/>
  <c r="AK743" i="1"/>
  <c r="AL743" i="1" s="1"/>
  <c r="AM743" i="1" s="1"/>
  <c r="AK234" i="1"/>
  <c r="AK266" i="1"/>
  <c r="AK443" i="1"/>
  <c r="AL443" i="1" s="1"/>
  <c r="AM443" i="1" s="1"/>
  <c r="AK201" i="1"/>
  <c r="AL201" i="1" s="1"/>
  <c r="AM201" i="1" s="1"/>
  <c r="AK823" i="1"/>
  <c r="AK308" i="1"/>
  <c r="AK189" i="1"/>
  <c r="AK461" i="1"/>
  <c r="AL461" i="1" s="1"/>
  <c r="AM461" i="1" s="1"/>
  <c r="AK478" i="1"/>
  <c r="AK664" i="1"/>
  <c r="AL664" i="1" s="1"/>
  <c r="AM664" i="1" s="1"/>
  <c r="AK553" i="1"/>
  <c r="AL553" i="1" s="1"/>
  <c r="AM553" i="1" s="1"/>
  <c r="AK822" i="1"/>
  <c r="AK375" i="1"/>
  <c r="AL375" i="1" s="1"/>
  <c r="AM375" i="1" s="1"/>
  <c r="AK516" i="1"/>
  <c r="AL516" i="1" s="1"/>
  <c r="AM516" i="1" s="1"/>
  <c r="AK289" i="1"/>
  <c r="AK46" i="1"/>
  <c r="AL46" i="1" s="1"/>
  <c r="AM46" i="1" s="1"/>
  <c r="AK791" i="1"/>
  <c r="AK698" i="1"/>
  <c r="AK748" i="1"/>
  <c r="AK575" i="1"/>
  <c r="AL575" i="1" s="1"/>
  <c r="AM575" i="1" s="1"/>
  <c r="AK711" i="1"/>
  <c r="AL711" i="1" s="1"/>
  <c r="AM711" i="1" s="1"/>
  <c r="AK381" i="1"/>
  <c r="AL381" i="1" s="1"/>
  <c r="AM381" i="1" s="1"/>
  <c r="AK384" i="1"/>
  <c r="AL384" i="1" s="1"/>
  <c r="AM384" i="1" s="1"/>
  <c r="AK83" i="1"/>
  <c r="AL83" i="1" s="1"/>
  <c r="AM83" i="1" s="1"/>
  <c r="AK656" i="1"/>
  <c r="AL656" i="1" s="1"/>
  <c r="AM656" i="1" s="1"/>
  <c r="AK490" i="1"/>
  <c r="AL490" i="1" s="1"/>
  <c r="AM490" i="1" s="1"/>
  <c r="AK347" i="1"/>
  <c r="AL347" i="1" s="1"/>
  <c r="AM347" i="1" s="1"/>
  <c r="AK424" i="1"/>
  <c r="AL424" i="1" s="1"/>
  <c r="AM424" i="1" s="1"/>
  <c r="AK190" i="1"/>
  <c r="AK65" i="1"/>
  <c r="AL65" i="1" s="1"/>
  <c r="AM65" i="1" s="1"/>
  <c r="AK199" i="1"/>
  <c r="AK742" i="1"/>
  <c r="AL742" i="1" s="1"/>
  <c r="AM742" i="1" s="1"/>
  <c r="AK12" i="1"/>
  <c r="AL12" i="1" s="1"/>
  <c r="AM12" i="1" s="1"/>
  <c r="AL457" i="1"/>
  <c r="AM457" i="1" s="1"/>
  <c r="AK515" i="1"/>
  <c r="AK336" i="1"/>
  <c r="AL336" i="1" s="1"/>
  <c r="AM336" i="1" s="1"/>
  <c r="AK90" i="1"/>
  <c r="AL90" i="1" s="1"/>
  <c r="AM90" i="1" s="1"/>
  <c r="AK811" i="1"/>
  <c r="AK685" i="1"/>
  <c r="AK219" i="1"/>
  <c r="AL219" i="1" s="1"/>
  <c r="AM219" i="1" s="1"/>
  <c r="AK513" i="1"/>
  <c r="AL513" i="1" s="1"/>
  <c r="AM513" i="1" s="1"/>
  <c r="AK804" i="1"/>
  <c r="AK231" i="1"/>
  <c r="AL231" i="1" s="1"/>
  <c r="AM231" i="1" s="1"/>
  <c r="AK184" i="1"/>
  <c r="AK441" i="1"/>
  <c r="AL441" i="1" s="1"/>
  <c r="AM441" i="1" s="1"/>
  <c r="AK121" i="1"/>
  <c r="AK788" i="1"/>
  <c r="AK632" i="1"/>
  <c r="AL632" i="1" s="1"/>
  <c r="AM632" i="1" s="1"/>
  <c r="AK631" i="1"/>
  <c r="AL631" i="1" s="1"/>
  <c r="AM631" i="1" s="1"/>
  <c r="AK458" i="1"/>
  <c r="AL458" i="1" s="1"/>
  <c r="AM458" i="1" s="1"/>
  <c r="AK775" i="1"/>
  <c r="AK432" i="1"/>
  <c r="AL432" i="1" s="1"/>
  <c r="AM432" i="1" s="1"/>
  <c r="AK783" i="1"/>
  <c r="AL783" i="1" s="1"/>
  <c r="AM783" i="1" s="1"/>
  <c r="AK839" i="1"/>
  <c r="AL839" i="1" s="1"/>
  <c r="AM839" i="1" s="1"/>
  <c r="AK142" i="1"/>
  <c r="AL142" i="1" s="1"/>
  <c r="AM142" i="1" s="1"/>
  <c r="AK248" i="1"/>
  <c r="AL248" i="1" s="1"/>
  <c r="AM248" i="1" s="1"/>
  <c r="AK170" i="1"/>
  <c r="AL170" i="1" s="1"/>
  <c r="AM170" i="1" s="1"/>
  <c r="AK683" i="1"/>
  <c r="AK551" i="1"/>
  <c r="AK486" i="1"/>
  <c r="AL486" i="1" s="1"/>
  <c r="AM486" i="1" s="1"/>
  <c r="AK188" i="1"/>
  <c r="AK431" i="1"/>
  <c r="AL431" i="1" s="1"/>
  <c r="AM431" i="1" s="1"/>
  <c r="AK527" i="1"/>
  <c r="AK596" i="1"/>
  <c r="AL596" i="1" s="1"/>
  <c r="AM596" i="1" s="1"/>
  <c r="AK731" i="1"/>
  <c r="AL731" i="1" s="1"/>
  <c r="AM731" i="1" s="1"/>
  <c r="AK612" i="1"/>
  <c r="AK863" i="1"/>
  <c r="AL863" i="1" s="1"/>
  <c r="AM863" i="1" s="1"/>
  <c r="AK32" i="1"/>
  <c r="AK735" i="1"/>
  <c r="AK230" i="1"/>
  <c r="AK312" i="1"/>
  <c r="AL312" i="1" s="1"/>
  <c r="AM312" i="1" s="1"/>
  <c r="AK49" i="1"/>
  <c r="AL49" i="1" s="1"/>
  <c r="AM49" i="1" s="1"/>
  <c r="AK75" i="1"/>
  <c r="AL75" i="1" s="1"/>
  <c r="AM75" i="1" s="1"/>
  <c r="AK608" i="1"/>
  <c r="AK694" i="1"/>
  <c r="AK628" i="1"/>
  <c r="AL628" i="1" s="1"/>
  <c r="AM628" i="1" s="1"/>
  <c r="AK56" i="1"/>
  <c r="AK562" i="1"/>
  <c r="AK306" i="1"/>
  <c r="AK571" i="1"/>
  <c r="AK229" i="1"/>
  <c r="AL229" i="1" s="1"/>
  <c r="AM229" i="1" s="1"/>
  <c r="AK829" i="1"/>
  <c r="AL829" i="1" s="1"/>
  <c r="AM829" i="1" s="1"/>
  <c r="AK484" i="1"/>
  <c r="AL484" i="1" s="1"/>
  <c r="AM484" i="1" s="1"/>
  <c r="AK281" i="1"/>
  <c r="AK526" i="1"/>
  <c r="AK724" i="1"/>
  <c r="AL724" i="1" s="1"/>
  <c r="AM724" i="1" s="1"/>
  <c r="AK641" i="1"/>
  <c r="AL641" i="1" s="1"/>
  <c r="AM641" i="1" s="1"/>
  <c r="AK252" i="1"/>
  <c r="AK180" i="1"/>
  <c r="AL180" i="1" s="1"/>
  <c r="AM180" i="1" s="1"/>
  <c r="AK346" i="1"/>
  <c r="AL346" i="1" s="1"/>
  <c r="AM346" i="1" s="1"/>
  <c r="AK459" i="1"/>
  <c r="AK616" i="1"/>
  <c r="AL616" i="1" s="1"/>
  <c r="AM616" i="1" s="1"/>
  <c r="AK809" i="1"/>
  <c r="AL809" i="1" s="1"/>
  <c r="AM809" i="1" s="1"/>
  <c r="AK112" i="1"/>
  <c r="AL112" i="1" s="1"/>
  <c r="AM112" i="1" s="1"/>
  <c r="AK543" i="1"/>
  <c r="AK542" i="1"/>
  <c r="AK317" i="1"/>
  <c r="AK853" i="1"/>
  <c r="AK209" i="1"/>
  <c r="AL209" i="1" s="1"/>
  <c r="AM209" i="1" s="1"/>
  <c r="AK293" i="1"/>
  <c r="AK615" i="1"/>
  <c r="AL615" i="1" s="1"/>
  <c r="AM615" i="1" s="1"/>
  <c r="AK819" i="1"/>
  <c r="AL819" i="1" s="1"/>
  <c r="AM819" i="1" s="1"/>
  <c r="AK34" i="1"/>
  <c r="AK372" i="1"/>
  <c r="AL372" i="1" s="1"/>
  <c r="AM372" i="1" s="1"/>
  <c r="AK503" i="1"/>
  <c r="AK781" i="1"/>
  <c r="AL781" i="1" s="1"/>
  <c r="AM781" i="1" s="1"/>
  <c r="AK428" i="1"/>
  <c r="AL428" i="1" s="1"/>
  <c r="AM428" i="1" s="1"/>
  <c r="AK786" i="1"/>
  <c r="AL786" i="1" s="1"/>
  <c r="AM786" i="1" s="1"/>
  <c r="AK290" i="1"/>
  <c r="AK316" i="1"/>
  <c r="AL316" i="1" s="1"/>
  <c r="AM316" i="1" s="1"/>
  <c r="AK332" i="1"/>
  <c r="AL332" i="1" s="1"/>
  <c r="AM332" i="1" s="1"/>
  <c r="AK151" i="1"/>
  <c r="AL151" i="1" s="1"/>
  <c r="AM151" i="1" s="1"/>
  <c r="AK475" i="1"/>
  <c r="AL475" i="1" s="1"/>
  <c r="AM475" i="1" s="1"/>
  <c r="AK624" i="1"/>
  <c r="AL624" i="1" s="1"/>
  <c r="AM624" i="1" s="1"/>
  <c r="AK849" i="1"/>
  <c r="AK371" i="1"/>
  <c r="AL371" i="1" s="1"/>
  <c r="AM371" i="1" s="1"/>
  <c r="AK220" i="1"/>
  <c r="AL220" i="1" s="1"/>
  <c r="AM220" i="1" s="1"/>
  <c r="AK305" i="1"/>
  <c r="AK206" i="1"/>
  <c r="AL206" i="1" s="1"/>
  <c r="AM206" i="1" s="1"/>
  <c r="AK427" i="1"/>
  <c r="AL427" i="1" s="1"/>
  <c r="AM427" i="1" s="1"/>
  <c r="AK780" i="1"/>
  <c r="AL780" i="1" s="1"/>
  <c r="AM780" i="1" s="1"/>
  <c r="AK287" i="1"/>
  <c r="AK585" i="1"/>
  <c r="AL585" i="1" s="1"/>
  <c r="AM585" i="1" s="1"/>
  <c r="AK118" i="1"/>
  <c r="AL118" i="1" s="1"/>
  <c r="AM118" i="1" s="1"/>
  <c r="AK379" i="1"/>
  <c r="AL379" i="1" s="1"/>
  <c r="AM379" i="1" s="1"/>
  <c r="AK71" i="1"/>
  <c r="AL71" i="1" s="1"/>
  <c r="AM71" i="1" s="1"/>
  <c r="AK197" i="1"/>
  <c r="AK798" i="1"/>
  <c r="AK378" i="1"/>
  <c r="AL378" i="1" s="1"/>
  <c r="AM378" i="1" s="1"/>
  <c r="AK483" i="1"/>
  <c r="AL483" i="1" s="1"/>
  <c r="AM483" i="1" s="1"/>
  <c r="AK377" i="1"/>
  <c r="AL377" i="1" s="1"/>
  <c r="AM377" i="1" s="1"/>
  <c r="AK762" i="1"/>
  <c r="AK468" i="1"/>
  <c r="AK29" i="1"/>
  <c r="AK817" i="1"/>
  <c r="AL817" i="1" s="1"/>
  <c r="AM817" i="1" s="1"/>
  <c r="AK482" i="1"/>
  <c r="AL482" i="1" s="1"/>
  <c r="AM482" i="1" s="1"/>
  <c r="AK390" i="1"/>
  <c r="AK330" i="1"/>
  <c r="AL330" i="1" s="1"/>
  <c r="AM330" i="1" s="1"/>
  <c r="AK366" i="1"/>
  <c r="AL366" i="1" s="1"/>
  <c r="AM366" i="1" s="1"/>
  <c r="AK807" i="1"/>
  <c r="AL807" i="1" s="1"/>
  <c r="AM807" i="1" s="1"/>
  <c r="AK111" i="1"/>
  <c r="AL111" i="1" s="1"/>
  <c r="AM111" i="1" s="1"/>
  <c r="AK796" i="1"/>
  <c r="AK398" i="1"/>
  <c r="AL398" i="1" s="1"/>
  <c r="AM398" i="1" s="1"/>
  <c r="AK450" i="1"/>
  <c r="AL450" i="1" s="1"/>
  <c r="AM450" i="1" s="1"/>
  <c r="AK216" i="1"/>
  <c r="AL216" i="1" s="1"/>
  <c r="AM216" i="1" s="1"/>
  <c r="AK251" i="1"/>
  <c r="AL251" i="1" s="1"/>
  <c r="AM251" i="1" s="1"/>
  <c r="AK365" i="1"/>
  <c r="AL365" i="1" s="1"/>
  <c r="AM365" i="1" s="1"/>
  <c r="AK196" i="1"/>
  <c r="AK690" i="1"/>
  <c r="AK574" i="1"/>
  <c r="AL574" i="1" s="1"/>
  <c r="AM574" i="1" s="1"/>
  <c r="AK454" i="1"/>
  <c r="AL454" i="1" s="1"/>
  <c r="AM454" i="1" s="1"/>
  <c r="AK496" i="1"/>
  <c r="AL496" i="1" s="1"/>
  <c r="AM496" i="1" s="1"/>
  <c r="AK569" i="1"/>
  <c r="AL569" i="1" s="1"/>
  <c r="AM569" i="1" s="1"/>
  <c r="AK686" i="1"/>
  <c r="AL686" i="1" s="1"/>
  <c r="AM686" i="1" s="1"/>
  <c r="AK426" i="1"/>
  <c r="AL426" i="1" s="1"/>
  <c r="AM426" i="1" s="1"/>
  <c r="AK717" i="1"/>
  <c r="AL717" i="1" s="1"/>
  <c r="AM717" i="1" s="1"/>
  <c r="AK558" i="1"/>
  <c r="AL558" i="1" s="1"/>
  <c r="AM558" i="1" s="1"/>
  <c r="AK13" i="1"/>
  <c r="AL13" i="1" s="1"/>
  <c r="AM13" i="1" s="1"/>
  <c r="AK672" i="1"/>
  <c r="AK519" i="1"/>
  <c r="AL519" i="1" s="1"/>
  <c r="AM519" i="1" s="1"/>
  <c r="AK638" i="1"/>
  <c r="AL638" i="1" s="1"/>
  <c r="AM638" i="1" s="1"/>
  <c r="AK138" i="1"/>
  <c r="AL138" i="1" s="1"/>
  <c r="AM138" i="1" s="1"/>
  <c r="AK124" i="1"/>
  <c r="AK78" i="1"/>
  <c r="AL78" i="1" s="1"/>
  <c r="AM78" i="1" s="1"/>
  <c r="AK175" i="1"/>
  <c r="AK518" i="1"/>
  <c r="AL518" i="1" s="1"/>
  <c r="AM518" i="1" s="1"/>
  <c r="AK109" i="1"/>
  <c r="AL109" i="1" s="1"/>
  <c r="AM109" i="1" s="1"/>
  <c r="AK760" i="1"/>
  <c r="AL760" i="1" s="1"/>
  <c r="AM760" i="1" s="1"/>
  <c r="AK657" i="1"/>
  <c r="AL657" i="1" s="1"/>
  <c r="AM657" i="1" s="1"/>
  <c r="AK865" i="1"/>
  <c r="AK437" i="1"/>
  <c r="AK250" i="1"/>
  <c r="AK137" i="1"/>
  <c r="AL137" i="1" s="1"/>
  <c r="AM137" i="1" s="1"/>
  <c r="AK54" i="1"/>
  <c r="AL54" i="1" s="1"/>
  <c r="AM54" i="1" s="1"/>
  <c r="AK136" i="1"/>
  <c r="AL136" i="1" s="1"/>
  <c r="AM136" i="1" s="1"/>
  <c r="AK703" i="1"/>
  <c r="AL703" i="1" s="1"/>
  <c r="AM703" i="1" s="1"/>
  <c r="AK204" i="1"/>
  <c r="AL204" i="1" s="1"/>
  <c r="AM204" i="1" s="1"/>
  <c r="AK25" i="1"/>
  <c r="AK637" i="1"/>
  <c r="AL637" i="1" s="1"/>
  <c r="AM637" i="1" s="1"/>
  <c r="AK161" i="1"/>
  <c r="AL161" i="1" s="1"/>
  <c r="AM161" i="1" s="1"/>
  <c r="AK53" i="1"/>
  <c r="AK581" i="1"/>
  <c r="AL581" i="1" s="1"/>
  <c r="AM581" i="1" s="1"/>
  <c r="AK537" i="1"/>
  <c r="AK174" i="1"/>
  <c r="AK636" i="1"/>
  <c r="AL636" i="1" s="1"/>
  <c r="AM636" i="1" s="1"/>
  <c r="AK202" i="1"/>
  <c r="AL202" i="1" s="1"/>
  <c r="AM202" i="1" s="1"/>
  <c r="AK239" i="1"/>
  <c r="AL239" i="1" s="1"/>
  <c r="AM239" i="1" s="1"/>
  <c r="AK714" i="1"/>
  <c r="AK738" i="1"/>
  <c r="AK535" i="1"/>
  <c r="AL535" i="1" s="1"/>
  <c r="AM535" i="1" s="1"/>
  <c r="AK309" i="1"/>
  <c r="AK451" i="1"/>
  <c r="AL451" i="1" s="1"/>
  <c r="AM451" i="1" s="1"/>
  <c r="AK106" i="1"/>
  <c r="AL106" i="1" s="1"/>
  <c r="AM106" i="1" s="1"/>
  <c r="AK759" i="1"/>
  <c r="AL759" i="1" s="1"/>
  <c r="AM759" i="1" s="1"/>
  <c r="AK643" i="1"/>
  <c r="AL643" i="1" s="1"/>
  <c r="AM643" i="1" s="1"/>
  <c r="AK524" i="1"/>
  <c r="AK194" i="1"/>
  <c r="AK534" i="1"/>
  <c r="AL534" i="1" s="1"/>
  <c r="AM534" i="1" s="1"/>
  <c r="AK620" i="1"/>
  <c r="AL620" i="1" s="1"/>
  <c r="AM620" i="1" s="1"/>
  <c r="AK159" i="1"/>
  <c r="AL159" i="1" s="1"/>
  <c r="AM159" i="1" s="1"/>
  <c r="AK304" i="1"/>
  <c r="AK815" i="1"/>
  <c r="AL815" i="1" s="1"/>
  <c r="AM815" i="1" s="1"/>
  <c r="AK831" i="1"/>
  <c r="AL831" i="1" s="1"/>
  <c r="AM831" i="1" s="1"/>
  <c r="AK267" i="1"/>
  <c r="AK86" i="1"/>
  <c r="AL86" i="1" s="1"/>
  <c r="AM86" i="1" s="1"/>
  <c r="AK444" i="1"/>
  <c r="AL444" i="1" s="1"/>
  <c r="AM444" i="1" s="1"/>
  <c r="AK667" i="1"/>
  <c r="AK35" i="1"/>
  <c r="AK713" i="1"/>
  <c r="AK173" i="1"/>
  <c r="AL173" i="1" s="1"/>
  <c r="AM173" i="1" s="1"/>
  <c r="AK59" i="1"/>
  <c r="AL59" i="1" s="1"/>
  <c r="AM59" i="1" s="1"/>
  <c r="AK854" i="1"/>
  <c r="AK858" i="1"/>
  <c r="AL858" i="1" s="1"/>
  <c r="AM858" i="1" s="1"/>
  <c r="AK23" i="1"/>
  <c r="AK116" i="1"/>
  <c r="AL116" i="1" s="1"/>
  <c r="AM116" i="1" s="1"/>
  <c r="AK491" i="1"/>
  <c r="AL491" i="1" s="1"/>
  <c r="AM491" i="1" s="1"/>
  <c r="AK122" i="1"/>
  <c r="AL122" i="1" s="1"/>
  <c r="AM122" i="1" s="1"/>
  <c r="AK84" i="1"/>
  <c r="AL84" i="1" s="1"/>
  <c r="AM84" i="1" s="1"/>
  <c r="AK857" i="1"/>
  <c r="AK39" i="1"/>
  <c r="AL39" i="1" s="1"/>
  <c r="AM39" i="1" s="1"/>
  <c r="AK757" i="1"/>
  <c r="AL757" i="1" s="1"/>
  <c r="AM757" i="1" s="1"/>
  <c r="AK843" i="1"/>
  <c r="AK307" i="1"/>
  <c r="AK712" i="1"/>
  <c r="AL712" i="1" s="1"/>
  <c r="AM712" i="1" s="1"/>
  <c r="AK265" i="1"/>
  <c r="AK167" i="1"/>
  <c r="AK320" i="1"/>
  <c r="AK322" i="1"/>
  <c r="AL322" i="1" s="1"/>
  <c r="AM322" i="1" s="1"/>
  <c r="AK210" i="1"/>
  <c r="AK36" i="1"/>
  <c r="AK633" i="1"/>
  <c r="AL633" i="1" s="1"/>
  <c r="AM633" i="1" s="1"/>
  <c r="AK505" i="1"/>
  <c r="AL505" i="1" s="1"/>
  <c r="AM505" i="1" s="1"/>
  <c r="AK755" i="1"/>
  <c r="AL755" i="1" s="1"/>
  <c r="AM755" i="1" s="1"/>
  <c r="AK618" i="1"/>
  <c r="AL618" i="1" s="1"/>
  <c r="AM618" i="1" s="1"/>
  <c r="AK689" i="1"/>
  <c r="AK649" i="1"/>
  <c r="AK155" i="1"/>
  <c r="AK259" i="1"/>
  <c r="AL259" i="1" s="1"/>
  <c r="AM259" i="1" s="1"/>
  <c r="AK143" i="1"/>
  <c r="AL143" i="1" s="1"/>
  <c r="AM143" i="1" s="1"/>
  <c r="AK710" i="1"/>
  <c r="AK38" i="1"/>
  <c r="AL38" i="1" s="1"/>
  <c r="AM38" i="1" s="1"/>
  <c r="AK702" i="1"/>
  <c r="AK747" i="1"/>
  <c r="AK20" i="1"/>
  <c r="AK337" i="1"/>
  <c r="AL337" i="1" s="1"/>
  <c r="AM337" i="1" s="1"/>
  <c r="AK841" i="1"/>
  <c r="AK314" i="1"/>
  <c r="AK476" i="1"/>
  <c r="AL476" i="1" s="1"/>
  <c r="AM476" i="1" s="1"/>
  <c r="AL497" i="1"/>
  <c r="AM497" i="1" s="1"/>
  <c r="AH504" i="1"/>
  <c r="AH841" i="1"/>
  <c r="AH236" i="1"/>
  <c r="AH649" i="1"/>
  <c r="AH478" i="1"/>
  <c r="AH854" i="1"/>
  <c r="AH844" i="1"/>
  <c r="AH268" i="1"/>
  <c r="AH738" i="1"/>
  <c r="AH611" i="1"/>
  <c r="AH437" i="1"/>
  <c r="AH813" i="1"/>
  <c r="AH296" i="1"/>
  <c r="AH175" i="1"/>
  <c r="AH538" i="1"/>
  <c r="AH674" i="1"/>
  <c r="AH329" i="1"/>
  <c r="AH359" i="1"/>
  <c r="AH796" i="1"/>
  <c r="AH415" i="1"/>
  <c r="AH273" i="1"/>
  <c r="AH292" i="1"/>
  <c r="AH178" i="1"/>
  <c r="AH849" i="1"/>
  <c r="AH696" i="1"/>
  <c r="AH127" i="1"/>
  <c r="AH306" i="1"/>
  <c r="AH282" i="1"/>
  <c r="AH298" i="1"/>
  <c r="AH851" i="1"/>
  <c r="AH188" i="1"/>
  <c r="AH101" i="1"/>
  <c r="AH804" i="1"/>
  <c r="AH701" i="1"/>
  <c r="AH515" i="1"/>
  <c r="AH103" i="1"/>
  <c r="AH689" i="1"/>
  <c r="AH741" i="1"/>
  <c r="AH200" i="1"/>
  <c r="AH614" i="1"/>
  <c r="AH193" i="1"/>
  <c r="AH699" i="1"/>
  <c r="AH94" i="1"/>
  <c r="AH157" i="1"/>
  <c r="AH304" i="1"/>
  <c r="AH270" i="1"/>
  <c r="AH602" i="1"/>
  <c r="AH185" i="1"/>
  <c r="AH645" i="1"/>
  <c r="AH407" i="1"/>
  <c r="AH141" i="1"/>
  <c r="AH284" i="1"/>
  <c r="AH527" i="1"/>
  <c r="AH183" i="1"/>
  <c r="AH253" i="1"/>
  <c r="W11" i="1"/>
  <c r="U476" i="1"/>
  <c r="V476" i="1" s="1"/>
  <c r="U504" i="1"/>
  <c r="V504" i="1" s="1"/>
  <c r="U789" i="1"/>
  <c r="V789" i="1" s="1"/>
  <c r="AG789" i="1" s="1"/>
  <c r="U12" i="1"/>
  <c r="V12" i="1" s="1"/>
  <c r="U314" i="1"/>
  <c r="V314" i="1" s="1"/>
  <c r="U709" i="1"/>
  <c r="V709" i="1" s="1"/>
  <c r="AG709" i="1" s="1"/>
  <c r="U235" i="1"/>
  <c r="V235" i="1" s="1"/>
  <c r="AI235" i="1" s="1"/>
  <c r="U742" i="1"/>
  <c r="V742" i="1" s="1"/>
  <c r="U841" i="1"/>
  <c r="V841" i="1" s="1"/>
  <c r="AG841" i="1" s="1"/>
  <c r="U236" i="1"/>
  <c r="V236" i="1" s="1"/>
  <c r="U779" i="1"/>
  <c r="V779" i="1" s="1"/>
  <c r="U199" i="1"/>
  <c r="V199" i="1" s="1"/>
  <c r="U337" i="1"/>
  <c r="V337" i="1" s="1"/>
  <c r="U830" i="1"/>
  <c r="V830" i="1" s="1"/>
  <c r="U423" i="1"/>
  <c r="V423" i="1" s="1"/>
  <c r="U65" i="1"/>
  <c r="V65" i="1" s="1"/>
  <c r="U20" i="1"/>
  <c r="V20" i="1" s="1"/>
  <c r="U842" i="1"/>
  <c r="V842" i="1" s="1"/>
  <c r="AG842" i="1" s="1"/>
  <c r="U18" i="1"/>
  <c r="V18" i="1" s="1"/>
  <c r="U190" i="1"/>
  <c r="V190" i="1" s="1"/>
  <c r="U747" i="1"/>
  <c r="V747" i="1" s="1"/>
  <c r="U395" i="1"/>
  <c r="V395" i="1" s="1"/>
  <c r="U604" i="1"/>
  <c r="V604" i="1" s="1"/>
  <c r="AG604" i="1" s="1"/>
  <c r="AJ604" i="1" s="1"/>
  <c r="U424" i="1"/>
  <c r="V424" i="1" s="1"/>
  <c r="U702" i="1"/>
  <c r="V702" i="1" s="1"/>
  <c r="U258" i="1"/>
  <c r="V258" i="1" s="1"/>
  <c r="U552" i="1"/>
  <c r="V552" i="1" s="1"/>
  <c r="U347" i="1"/>
  <c r="V347" i="1" s="1"/>
  <c r="U38" i="1"/>
  <c r="V38" i="1" s="1"/>
  <c r="U662" i="1"/>
  <c r="V662" i="1" s="1"/>
  <c r="U477" i="1"/>
  <c r="V477" i="1" s="1"/>
  <c r="U490" i="1"/>
  <c r="V490" i="1" s="1"/>
  <c r="U710" i="1"/>
  <c r="V710" i="1" s="1"/>
  <c r="U687" i="1"/>
  <c r="V687" i="1" s="1"/>
  <c r="U103" i="1"/>
  <c r="V103" i="1" s="1"/>
  <c r="U656" i="1"/>
  <c r="V656" i="1" s="1"/>
  <c r="U143" i="1"/>
  <c r="V143" i="1" s="1"/>
  <c r="U400" i="1"/>
  <c r="V400" i="1" s="1"/>
  <c r="U132" i="1"/>
  <c r="V132" i="1" s="1"/>
  <c r="AG132" i="1" s="1"/>
  <c r="U83" i="1"/>
  <c r="V83" i="1" s="1"/>
  <c r="U259" i="1"/>
  <c r="V259" i="1" s="1"/>
  <c r="U57" i="1"/>
  <c r="V57" i="1" s="1"/>
  <c r="U529" i="1"/>
  <c r="V529" i="1" s="1"/>
  <c r="U384" i="1"/>
  <c r="V384" i="1" s="1"/>
  <c r="U155" i="1"/>
  <c r="V155" i="1" s="1"/>
  <c r="AG155" i="1" s="1"/>
  <c r="U790" i="1"/>
  <c r="V790" i="1" s="1"/>
  <c r="AG790" i="1" s="1"/>
  <c r="U58" i="1"/>
  <c r="V58" i="1" s="1"/>
  <c r="U381" i="1"/>
  <c r="V381" i="1" s="1"/>
  <c r="U649" i="1"/>
  <c r="V649" i="1" s="1"/>
  <c r="U697" i="1"/>
  <c r="V697" i="1" s="1"/>
  <c r="AG697" i="1" s="1"/>
  <c r="U420" i="1"/>
  <c r="V420" i="1" s="1"/>
  <c r="U711" i="1"/>
  <c r="V711" i="1" s="1"/>
  <c r="U689" i="1"/>
  <c r="V689" i="1" s="1"/>
  <c r="AG689" i="1" s="1"/>
  <c r="U255" i="1"/>
  <c r="V255" i="1" s="1"/>
  <c r="U374" i="1"/>
  <c r="V374" i="1" s="1"/>
  <c r="U575" i="1"/>
  <c r="V575" i="1" s="1"/>
  <c r="U618" i="1"/>
  <c r="V618" i="1" s="1"/>
  <c r="U45" i="1"/>
  <c r="V45" i="1" s="1"/>
  <c r="U104" i="1"/>
  <c r="V104" i="1" s="1"/>
  <c r="U748" i="1"/>
  <c r="V748" i="1" s="1"/>
  <c r="AG748" i="1" s="1"/>
  <c r="U755" i="1"/>
  <c r="V755" i="1" s="1"/>
  <c r="U19" i="1"/>
  <c r="V19" i="1" s="1"/>
  <c r="U368" i="1"/>
  <c r="V368" i="1" s="1"/>
  <c r="U698" i="1"/>
  <c r="V698" i="1" s="1"/>
  <c r="U505" i="1"/>
  <c r="V505" i="1" s="1"/>
  <c r="U321" i="1"/>
  <c r="V321" i="1" s="1"/>
  <c r="U149" i="1"/>
  <c r="V149" i="1" s="1"/>
  <c r="U791" i="1"/>
  <c r="V791" i="1" s="1"/>
  <c r="U633" i="1"/>
  <c r="V633" i="1" s="1"/>
  <c r="U411" i="1"/>
  <c r="V411" i="1" s="1"/>
  <c r="U663" i="1"/>
  <c r="V663" i="1" s="1"/>
  <c r="U46" i="1"/>
  <c r="V46" i="1" s="1"/>
  <c r="U36" i="1"/>
  <c r="V36" i="1" s="1"/>
  <c r="U348" i="1"/>
  <c r="V348" i="1" s="1"/>
  <c r="U741" i="1"/>
  <c r="V741" i="1" s="1"/>
  <c r="U289" i="1"/>
  <c r="V289" i="1" s="1"/>
  <c r="U210" i="1"/>
  <c r="V210" i="1" s="1"/>
  <c r="AG210" i="1" s="1"/>
  <c r="U530" i="1"/>
  <c r="V530" i="1" s="1"/>
  <c r="U452" i="1"/>
  <c r="V452" i="1" s="1"/>
  <c r="U516" i="1"/>
  <c r="V516" i="1" s="1"/>
  <c r="U322" i="1"/>
  <c r="V322" i="1" s="1"/>
  <c r="U460" i="1"/>
  <c r="V460" i="1" s="1"/>
  <c r="U105" i="1"/>
  <c r="V105" i="1" s="1"/>
  <c r="U375" i="1"/>
  <c r="V375" i="1" s="1"/>
  <c r="U320" i="1"/>
  <c r="V320" i="1" s="1"/>
  <c r="U156" i="1"/>
  <c r="V156" i="1" s="1"/>
  <c r="U200" i="1"/>
  <c r="V200" i="1" s="1"/>
  <c r="U822" i="1"/>
  <c r="V822" i="1" s="1"/>
  <c r="AG822" i="1" s="1"/>
  <c r="U167" i="1"/>
  <c r="V167" i="1" s="1"/>
  <c r="AG167" i="1" s="1"/>
  <c r="AI167" i="1" s="1"/>
  <c r="U506" i="1"/>
  <c r="V506" i="1" s="1"/>
  <c r="U211" i="1"/>
  <c r="V211" i="1" s="1"/>
  <c r="U553" i="1"/>
  <c r="V553" i="1" s="1"/>
  <c r="U265" i="1"/>
  <c r="V265" i="1" s="1"/>
  <c r="U295" i="1"/>
  <c r="V295" i="1" s="1"/>
  <c r="U614" i="1"/>
  <c r="V614" i="1" s="1"/>
  <c r="U664" i="1"/>
  <c r="V664" i="1" s="1"/>
  <c r="U712" i="1"/>
  <c r="V712" i="1" s="1"/>
  <c r="U756" i="1"/>
  <c r="V756" i="1" s="1"/>
  <c r="U765" i="1"/>
  <c r="V765" i="1" s="1"/>
  <c r="U478" i="1"/>
  <c r="V478" i="1" s="1"/>
  <c r="U307" i="1"/>
  <c r="V307" i="1" s="1"/>
  <c r="U412" i="1"/>
  <c r="V412" i="1" s="1"/>
  <c r="U554" i="1"/>
  <c r="V554" i="1" s="1"/>
  <c r="U461" i="1"/>
  <c r="V461" i="1" s="1"/>
  <c r="U843" i="1"/>
  <c r="V843" i="1" s="1"/>
  <c r="U634" i="1"/>
  <c r="V634" i="1" s="1"/>
  <c r="U665" i="1"/>
  <c r="V665" i="1" s="1"/>
  <c r="U189" i="1"/>
  <c r="V189" i="1" s="1"/>
  <c r="U757" i="1"/>
  <c r="V757" i="1" s="1"/>
  <c r="U814" i="1"/>
  <c r="V814" i="1" s="1"/>
  <c r="U523" i="1"/>
  <c r="V523" i="1" s="1"/>
  <c r="AG523" i="1" s="1"/>
  <c r="U308" i="1"/>
  <c r="V308" i="1" s="1"/>
  <c r="AG308" i="1" s="1"/>
  <c r="U39" i="1"/>
  <c r="V39" i="1" s="1"/>
  <c r="U323" i="1"/>
  <c r="V323" i="1" s="1"/>
  <c r="U318" i="1"/>
  <c r="V318" i="1" s="1"/>
  <c r="AG318" i="1" s="1"/>
  <c r="U823" i="1"/>
  <c r="V823" i="1" s="1"/>
  <c r="U857" i="1"/>
  <c r="V857" i="1" s="1"/>
  <c r="U249" i="1"/>
  <c r="V249" i="1" s="1"/>
  <c r="AG249" i="1" s="1"/>
  <c r="U221" i="1"/>
  <c r="V221" i="1" s="1"/>
  <c r="U201" i="1"/>
  <c r="V201" i="1" s="1"/>
  <c r="U84" i="1"/>
  <c r="V84" i="1" s="1"/>
  <c r="U92" i="1"/>
  <c r="V92" i="1" s="1"/>
  <c r="AG92" i="1" s="1"/>
  <c r="U107" i="1"/>
  <c r="V107" i="1" s="1"/>
  <c r="U443" i="1"/>
  <c r="V443" i="1" s="1"/>
  <c r="U122" i="1"/>
  <c r="V122" i="1" s="1"/>
  <c r="U21" i="1"/>
  <c r="V21" i="1" s="1"/>
  <c r="AG21" i="1" s="1"/>
  <c r="U434" i="1"/>
  <c r="V434" i="1" s="1"/>
  <c r="U266" i="1"/>
  <c r="V266" i="1" s="1"/>
  <c r="U491" i="1"/>
  <c r="V491" i="1" s="1"/>
  <c r="U102" i="1"/>
  <c r="V102" i="1" s="1"/>
  <c r="U93" i="1"/>
  <c r="V93" i="1" s="1"/>
  <c r="U234" i="1"/>
  <c r="V234" i="1" s="1"/>
  <c r="AG234" i="1" s="1"/>
  <c r="U116" i="1"/>
  <c r="V116" i="1" s="1"/>
  <c r="U123" i="1"/>
  <c r="V123" i="1" s="1"/>
  <c r="AG123" i="1" s="1"/>
  <c r="U666" i="1"/>
  <c r="V666" i="1" s="1"/>
  <c r="AG666" i="1" s="1"/>
  <c r="U743" i="1"/>
  <c r="V743" i="1" s="1"/>
  <c r="U23" i="1"/>
  <c r="V23" i="1" s="1"/>
  <c r="AG23" i="1" s="1"/>
  <c r="U117" i="1"/>
  <c r="V117" i="1" s="1"/>
  <c r="U193" i="1"/>
  <c r="V193" i="1" s="1"/>
  <c r="U758" i="1"/>
  <c r="V758" i="1" s="1"/>
  <c r="U858" i="1"/>
  <c r="V858" i="1" s="1"/>
  <c r="U237" i="1"/>
  <c r="V237" i="1" s="1"/>
  <c r="U699" i="1"/>
  <c r="V699" i="1" s="1"/>
  <c r="U144" i="1"/>
  <c r="V144" i="1" s="1"/>
  <c r="U854" i="1"/>
  <c r="V854" i="1" s="1"/>
  <c r="U619" i="1"/>
  <c r="V619" i="1" s="1"/>
  <c r="U386" i="1"/>
  <c r="V386" i="1" s="1"/>
  <c r="U576" i="1"/>
  <c r="V576" i="1" s="1"/>
  <c r="U59" i="1"/>
  <c r="V59" i="1" s="1"/>
  <c r="U531" i="1"/>
  <c r="V531" i="1" s="1"/>
  <c r="U749" i="1"/>
  <c r="V749" i="1" s="1"/>
  <c r="U85" i="1"/>
  <c r="V85" i="1" s="1"/>
  <c r="U173" i="1"/>
  <c r="V173" i="1" s="1"/>
  <c r="U76" i="1"/>
  <c r="V76" i="1" s="1"/>
  <c r="U324" i="1"/>
  <c r="V324" i="1" s="1"/>
  <c r="AG324" i="1" s="1"/>
  <c r="U844" i="1"/>
  <c r="V844" i="1" s="1"/>
  <c r="AG844" i="1" s="1"/>
  <c r="U713" i="1"/>
  <c r="V713" i="1" s="1"/>
  <c r="AG713" i="1" s="1"/>
  <c r="U325" i="1"/>
  <c r="V325" i="1" s="1"/>
  <c r="U94" i="1"/>
  <c r="V94" i="1" s="1"/>
  <c r="U22" i="1"/>
  <c r="V22" i="1" s="1"/>
  <c r="U35" i="1"/>
  <c r="V35" i="1" s="1"/>
  <c r="AG35" i="1" s="1"/>
  <c r="U82" i="1"/>
  <c r="V82" i="1" s="1"/>
  <c r="U133" i="1"/>
  <c r="V133" i="1" s="1"/>
  <c r="AI133" i="1" s="1"/>
  <c r="U238" i="1"/>
  <c r="V238" i="1" s="1"/>
  <c r="U667" i="1"/>
  <c r="V667" i="1" s="1"/>
  <c r="U27" i="1"/>
  <c r="V27" i="1" s="1"/>
  <c r="U301" i="1"/>
  <c r="V301" i="1" s="1"/>
  <c r="AG301" i="1" s="1"/>
  <c r="U60" i="1"/>
  <c r="V60" i="1" s="1"/>
  <c r="U444" i="1"/>
  <c r="V444" i="1" s="1"/>
  <c r="U810" i="1"/>
  <c r="V810" i="1" s="1"/>
  <c r="U401" i="1"/>
  <c r="V401" i="1" s="1"/>
  <c r="U499" i="1"/>
  <c r="V499" i="1" s="1"/>
  <c r="U86" i="1"/>
  <c r="V86" i="1" s="1"/>
  <c r="U577" i="1"/>
  <c r="V577" i="1" s="1"/>
  <c r="AG577" i="1" s="1"/>
  <c r="U157" i="1"/>
  <c r="V157" i="1" s="1"/>
  <c r="U172" i="1"/>
  <c r="V172" i="1" s="1"/>
  <c r="U267" i="1"/>
  <c r="V267" i="1" s="1"/>
  <c r="U492" i="1"/>
  <c r="V492" i="1" s="1"/>
  <c r="U158" i="1"/>
  <c r="V158" i="1" s="1"/>
  <c r="U590" i="1"/>
  <c r="V590" i="1" s="1"/>
  <c r="U831" i="1"/>
  <c r="V831" i="1" s="1"/>
  <c r="U532" i="1"/>
  <c r="V532" i="1" s="1"/>
  <c r="U635" i="1"/>
  <c r="V635" i="1" s="1"/>
  <c r="U750" i="1"/>
  <c r="V750" i="1" s="1"/>
  <c r="U815" i="1"/>
  <c r="V815" i="1" s="1"/>
  <c r="U445" i="1"/>
  <c r="V445" i="1" s="1"/>
  <c r="U446" i="1"/>
  <c r="V446" i="1" s="1"/>
  <c r="U376" i="1"/>
  <c r="V376" i="1" s="1"/>
  <c r="U304" i="1"/>
  <c r="V304" i="1" s="1"/>
  <c r="AG304" i="1" s="1"/>
  <c r="U268" i="1"/>
  <c r="V268" i="1" s="1"/>
  <c r="AG268" i="1" s="1"/>
  <c r="U533" i="1"/>
  <c r="V533" i="1" s="1"/>
  <c r="U326" i="1"/>
  <c r="V326" i="1" s="1"/>
  <c r="U159" i="1"/>
  <c r="V159" i="1" s="1"/>
  <c r="U751" i="1"/>
  <c r="V751" i="1" s="1"/>
  <c r="U845" i="1"/>
  <c r="V845" i="1" s="1"/>
  <c r="AG845" i="1" s="1"/>
  <c r="U212" i="1"/>
  <c r="V212" i="1" s="1"/>
  <c r="U620" i="1"/>
  <c r="V620" i="1" s="1"/>
  <c r="U793" i="1"/>
  <c r="V793" i="1" s="1"/>
  <c r="U555" i="1"/>
  <c r="V555" i="1" s="1"/>
  <c r="U256" i="1"/>
  <c r="V256" i="1" s="1"/>
  <c r="U534" i="1"/>
  <c r="V534" i="1" s="1"/>
  <c r="U40" i="1"/>
  <c r="V40" i="1" s="1"/>
  <c r="AG40" i="1" s="1"/>
  <c r="U479" i="1"/>
  <c r="V479" i="1" s="1"/>
  <c r="U134" i="1"/>
  <c r="V134" i="1" s="1"/>
  <c r="AG134" i="1" s="1"/>
  <c r="U194" i="1"/>
  <c r="V194" i="1" s="1"/>
  <c r="AG194" i="1" s="1"/>
  <c r="U360" i="1"/>
  <c r="V360" i="1" s="1"/>
  <c r="U744" i="1"/>
  <c r="V744" i="1" s="1"/>
  <c r="U824" i="1"/>
  <c r="V824" i="1" s="1"/>
  <c r="U524" i="1"/>
  <c r="V524" i="1" s="1"/>
  <c r="U493" i="1"/>
  <c r="V493" i="1" s="1"/>
  <c r="U688" i="1"/>
  <c r="V688" i="1" s="1"/>
  <c r="U766" i="1"/>
  <c r="V766" i="1" s="1"/>
  <c r="U643" i="1"/>
  <c r="V643" i="1" s="1"/>
  <c r="U507" i="1"/>
  <c r="V507" i="1" s="1"/>
  <c r="U435" i="1"/>
  <c r="V435" i="1" s="1"/>
  <c r="U191" i="1"/>
  <c r="V191" i="1" s="1"/>
  <c r="U759" i="1"/>
  <c r="V759" i="1" s="1"/>
  <c r="U66" i="1"/>
  <c r="V66" i="1" s="1"/>
  <c r="AG66" i="1" s="1"/>
  <c r="U30" i="1"/>
  <c r="V30" i="1" s="1"/>
  <c r="U578" i="1"/>
  <c r="V578" i="1" s="1"/>
  <c r="AG578" i="1" s="1"/>
  <c r="U106" i="1"/>
  <c r="V106" i="1" s="1"/>
  <c r="U213" i="1"/>
  <c r="V213" i="1" s="1"/>
  <c r="U859" i="1"/>
  <c r="V859" i="1" s="1"/>
  <c r="U303" i="1"/>
  <c r="V303" i="1" s="1"/>
  <c r="U451" i="1"/>
  <c r="V451" i="1" s="1"/>
  <c r="U566" i="1"/>
  <c r="V566" i="1" s="1"/>
  <c r="U269" i="1"/>
  <c r="V269" i="1" s="1"/>
  <c r="U327" i="1"/>
  <c r="V327" i="1" s="1"/>
  <c r="U309" i="1"/>
  <c r="V309" i="1" s="1"/>
  <c r="U832" i="1"/>
  <c r="V832" i="1" s="1"/>
  <c r="U260" i="1"/>
  <c r="V260" i="1" s="1"/>
  <c r="U769" i="1"/>
  <c r="V769" i="1" s="1"/>
  <c r="U535" i="1"/>
  <c r="V535" i="1" s="1"/>
  <c r="U700" i="1"/>
  <c r="V700" i="1" s="1"/>
  <c r="U691" i="1"/>
  <c r="V691" i="1" s="1"/>
  <c r="AG691" i="1" s="1"/>
  <c r="U480" i="1"/>
  <c r="V480" i="1" s="1"/>
  <c r="U738" i="1"/>
  <c r="V738" i="1" s="1"/>
  <c r="U508" i="1"/>
  <c r="V508" i="1" s="1"/>
  <c r="U462" i="1"/>
  <c r="V462" i="1" s="1"/>
  <c r="U214" i="1"/>
  <c r="V214" i="1" s="1"/>
  <c r="U714" i="1"/>
  <c r="V714" i="1" s="1"/>
  <c r="U668" i="1"/>
  <c r="V668" i="1" s="1"/>
  <c r="AG668" i="1" s="1"/>
  <c r="U394" i="1"/>
  <c r="V394" i="1" s="1"/>
  <c r="U171" i="1"/>
  <c r="V171" i="1" s="1"/>
  <c r="U239" i="1"/>
  <c r="V239" i="1" s="1"/>
  <c r="U536" i="1"/>
  <c r="V536" i="1" s="1"/>
  <c r="U579" i="1"/>
  <c r="V579" i="1" s="1"/>
  <c r="U77" i="1"/>
  <c r="V77" i="1" s="1"/>
  <c r="U202" i="1"/>
  <c r="V202" i="1" s="1"/>
  <c r="U669" i="1"/>
  <c r="V669" i="1" s="1"/>
  <c r="AG669" i="1" s="1"/>
  <c r="U270" i="1"/>
  <c r="V270" i="1" s="1"/>
  <c r="AG270" i="1" s="1"/>
  <c r="AI270" i="1" s="1"/>
  <c r="U525" i="1"/>
  <c r="V525" i="1" s="1"/>
  <c r="U636" i="1"/>
  <c r="V636" i="1" s="1"/>
  <c r="U436" i="1"/>
  <c r="V436" i="1" s="1"/>
  <c r="AG436" i="1" s="1"/>
  <c r="U602" i="1"/>
  <c r="V602" i="1" s="1"/>
  <c r="AG602" i="1" s="1"/>
  <c r="U644" i="1"/>
  <c r="V644" i="1" s="1"/>
  <c r="U174" i="1"/>
  <c r="V174" i="1" s="1"/>
  <c r="U591" i="1"/>
  <c r="V591" i="1" s="1"/>
  <c r="U108" i="1"/>
  <c r="V108" i="1" s="1"/>
  <c r="U135" i="1"/>
  <c r="V135" i="1" s="1"/>
  <c r="U537" i="1"/>
  <c r="V537" i="1" s="1"/>
  <c r="U580" i="1"/>
  <c r="V580" i="1" s="1"/>
  <c r="U160" i="1"/>
  <c r="V160" i="1" s="1"/>
  <c r="U556" i="1"/>
  <c r="V556" i="1" s="1"/>
  <c r="U581" i="1"/>
  <c r="V581" i="1" s="1"/>
  <c r="U463" i="1"/>
  <c r="V463" i="1" s="1"/>
  <c r="U670" i="1"/>
  <c r="V670" i="1" s="1"/>
  <c r="U402" i="1"/>
  <c r="V402" i="1" s="1"/>
  <c r="U53" i="1"/>
  <c r="V53" i="1" s="1"/>
  <c r="AG53" i="1" s="1"/>
  <c r="U203" i="1"/>
  <c r="V203" i="1" s="1"/>
  <c r="U794" i="1"/>
  <c r="V794" i="1" s="1"/>
  <c r="U453" i="1"/>
  <c r="V453" i="1" s="1"/>
  <c r="U161" i="1"/>
  <c r="V161" i="1" s="1"/>
  <c r="U582" i="1"/>
  <c r="V582" i="1" s="1"/>
  <c r="U222" i="1"/>
  <c r="V222" i="1" s="1"/>
  <c r="U825" i="1"/>
  <c r="V825" i="1" s="1"/>
  <c r="U637" i="1"/>
  <c r="V637" i="1" s="1"/>
  <c r="U41" i="1"/>
  <c r="V41" i="1" s="1"/>
  <c r="U240" i="1"/>
  <c r="V240" i="1" s="1"/>
  <c r="U715" i="1"/>
  <c r="V715" i="1" s="1"/>
  <c r="U25" i="1"/>
  <c r="V25" i="1" s="1"/>
  <c r="U215" i="1"/>
  <c r="V215" i="1" s="1"/>
  <c r="U494" i="1"/>
  <c r="V494" i="1" s="1"/>
  <c r="U47" i="1"/>
  <c r="V47" i="1" s="1"/>
  <c r="U204" i="1"/>
  <c r="V204" i="1" s="1"/>
  <c r="U162" i="1"/>
  <c r="V162" i="1" s="1"/>
  <c r="U403" i="1"/>
  <c r="V403" i="1" s="1"/>
  <c r="U517" i="1"/>
  <c r="V517" i="1" s="1"/>
  <c r="U703" i="1"/>
  <c r="V703" i="1" s="1"/>
  <c r="U611" i="1"/>
  <c r="V611" i="1" s="1"/>
  <c r="U241" i="1"/>
  <c r="V241" i="1" s="1"/>
  <c r="U464" i="1"/>
  <c r="V464" i="1" s="1"/>
  <c r="U136" i="1"/>
  <c r="V136" i="1" s="1"/>
  <c r="U404" i="1"/>
  <c r="V404" i="1" s="1"/>
  <c r="U704" i="1"/>
  <c r="V704" i="1" s="1"/>
  <c r="U671" i="1"/>
  <c r="V671" i="1" s="1"/>
  <c r="U54" i="1"/>
  <c r="V54" i="1" s="1"/>
  <c r="U413" i="1"/>
  <c r="V413" i="1" s="1"/>
  <c r="AG413" i="1" s="1"/>
  <c r="U242" i="1"/>
  <c r="V242" i="1" s="1"/>
  <c r="U592" i="1"/>
  <c r="V592" i="1" s="1"/>
  <c r="AG592" i="1" s="1"/>
  <c r="U137" i="1"/>
  <c r="V137" i="1" s="1"/>
  <c r="U271" i="1"/>
  <c r="V271" i="1" s="1"/>
  <c r="U145" i="1"/>
  <c r="V145" i="1" s="1"/>
  <c r="U67" i="1"/>
  <c r="V67" i="1" s="1"/>
  <c r="U250" i="1"/>
  <c r="V250" i="1" s="1"/>
  <c r="U549" i="1"/>
  <c r="V549" i="1" s="1"/>
  <c r="U833" i="1"/>
  <c r="V833" i="1" s="1"/>
  <c r="AG833" i="1" s="1"/>
  <c r="U61" i="1"/>
  <c r="V61" i="1" s="1"/>
  <c r="U437" i="1"/>
  <c r="V437" i="1" s="1"/>
  <c r="AJ437" i="1" s="1"/>
  <c r="U148" i="1"/>
  <c r="V148" i="1" s="1"/>
  <c r="U481" i="1"/>
  <c r="V481" i="1" s="1"/>
  <c r="U328" i="1"/>
  <c r="V328" i="1" s="1"/>
  <c r="U865" i="1"/>
  <c r="V865" i="1" s="1"/>
  <c r="AG865" i="1" s="1"/>
  <c r="U813" i="1"/>
  <c r="V813" i="1" s="1"/>
  <c r="AG813" i="1" s="1"/>
  <c r="U343" i="1"/>
  <c r="V343" i="1" s="1"/>
  <c r="U705" i="1"/>
  <c r="V705" i="1" s="1"/>
  <c r="U657" i="1"/>
  <c r="V657" i="1" s="1"/>
  <c r="U300" i="1"/>
  <c r="V300" i="1" s="1"/>
  <c r="AG300" i="1" s="1"/>
  <c r="U716" i="1"/>
  <c r="V716" i="1" s="1"/>
  <c r="U296" i="1"/>
  <c r="V296" i="1" s="1"/>
  <c r="U760" i="1"/>
  <c r="V760" i="1" s="1"/>
  <c r="U447" i="1"/>
  <c r="V447" i="1" s="1"/>
  <c r="U425" i="1"/>
  <c r="V425" i="1" s="1"/>
  <c r="U583" i="1"/>
  <c r="V583" i="1" s="1"/>
  <c r="U109" i="1"/>
  <c r="V109" i="1" s="1"/>
  <c r="U495" i="1"/>
  <c r="V495" i="1" s="1"/>
  <c r="U361" i="1"/>
  <c r="V361" i="1" s="1"/>
  <c r="U362" i="1"/>
  <c r="V362" i="1" s="1"/>
  <c r="U518" i="1"/>
  <c r="V518" i="1" s="1"/>
  <c r="U33" i="1"/>
  <c r="V33" i="1" s="1"/>
  <c r="U95" i="1"/>
  <c r="V95" i="1" s="1"/>
  <c r="U770" i="1"/>
  <c r="V770" i="1" s="1"/>
  <c r="U175" i="1"/>
  <c r="V175" i="1" s="1"/>
  <c r="U745" i="1"/>
  <c r="V745" i="1" s="1"/>
  <c r="U860" i="1"/>
  <c r="V860" i="1" s="1"/>
  <c r="U855" i="1"/>
  <c r="V855" i="1" s="1"/>
  <c r="AG855" i="1" s="1"/>
  <c r="U78" i="1"/>
  <c r="V78" i="1" s="1"/>
  <c r="U465" i="1"/>
  <c r="V465" i="1" s="1"/>
  <c r="U650" i="1"/>
  <c r="V650" i="1" s="1"/>
  <c r="U223" i="1"/>
  <c r="V223" i="1" s="1"/>
  <c r="U124" i="1"/>
  <c r="V124" i="1" s="1"/>
  <c r="U243" i="1"/>
  <c r="V243" i="1" s="1"/>
  <c r="U192" i="1"/>
  <c r="V192" i="1" s="1"/>
  <c r="U567" i="1"/>
  <c r="V567" i="1" s="1"/>
  <c r="U138" i="1"/>
  <c r="V138" i="1" s="1"/>
  <c r="U195" i="1"/>
  <c r="V195" i="1" s="1"/>
  <c r="AI195" i="1" s="1"/>
  <c r="U244" i="1"/>
  <c r="V244" i="1" s="1"/>
  <c r="U861" i="1"/>
  <c r="V861" i="1" s="1"/>
  <c r="U638" i="1"/>
  <c r="V638" i="1" s="1"/>
  <c r="U387" i="1"/>
  <c r="V387" i="1" s="1"/>
  <c r="U706" i="1"/>
  <c r="V706" i="1" s="1"/>
  <c r="U396" i="1"/>
  <c r="V396" i="1" s="1"/>
  <c r="U519" i="1"/>
  <c r="V519" i="1" s="1"/>
  <c r="U538" i="1"/>
  <c r="V538" i="1" s="1"/>
  <c r="U557" i="1"/>
  <c r="V557" i="1" s="1"/>
  <c r="U261" i="1"/>
  <c r="V261" i="1" s="1"/>
  <c r="U672" i="1"/>
  <c r="V672" i="1" s="1"/>
  <c r="AG672" i="1" s="1"/>
  <c r="U338" i="1"/>
  <c r="V338" i="1" s="1"/>
  <c r="U761" i="1"/>
  <c r="V761" i="1" s="1"/>
  <c r="U673" i="1"/>
  <c r="V673" i="1" s="1"/>
  <c r="U13" i="1"/>
  <c r="V13" i="1" s="1"/>
  <c r="U466" i="1"/>
  <c r="V466" i="1" s="1"/>
  <c r="U651" i="1"/>
  <c r="V651" i="1" s="1"/>
  <c r="U31" i="1"/>
  <c r="V31" i="1" s="1"/>
  <c r="U558" i="1"/>
  <c r="V558" i="1" s="1"/>
  <c r="U139" i="1"/>
  <c r="V139" i="1" s="1"/>
  <c r="U262" i="1"/>
  <c r="V262" i="1" s="1"/>
  <c r="U310" i="1"/>
  <c r="V310" i="1" s="1"/>
  <c r="U717" i="1"/>
  <c r="V717" i="1" s="1"/>
  <c r="U568" i="1"/>
  <c r="V568" i="1" s="1"/>
  <c r="U245" i="1"/>
  <c r="V245" i="1" s="1"/>
  <c r="U752" i="1"/>
  <c r="V752" i="1" s="1"/>
  <c r="U426" i="1"/>
  <c r="V426" i="1" s="1"/>
  <c r="U272" i="1"/>
  <c r="V272" i="1" s="1"/>
  <c r="U311" i="1"/>
  <c r="V311" i="1" s="1"/>
  <c r="U846" i="1"/>
  <c r="V846" i="1" s="1"/>
  <c r="U686" i="1"/>
  <c r="V686" i="1" s="1"/>
  <c r="U795" i="1"/>
  <c r="V795" i="1" s="1"/>
  <c r="U363" i="1"/>
  <c r="V363" i="1" s="1"/>
  <c r="U414" i="1"/>
  <c r="V414" i="1" s="1"/>
  <c r="U569" i="1"/>
  <c r="V569" i="1" s="1"/>
  <c r="U299" i="1"/>
  <c r="V299" i="1" s="1"/>
  <c r="AG299" i="1" s="1"/>
  <c r="U369" i="1"/>
  <c r="V369" i="1" s="1"/>
  <c r="AG369" i="1" s="1"/>
  <c r="U176" i="1"/>
  <c r="V176" i="1" s="1"/>
  <c r="U496" i="1"/>
  <c r="V496" i="1" s="1"/>
  <c r="U674" i="1"/>
  <c r="V674" i="1" s="1"/>
  <c r="U163" i="1"/>
  <c r="V163" i="1" s="1"/>
  <c r="U319" i="1"/>
  <c r="V319" i="1" s="1"/>
  <c r="AG319" i="1" s="1"/>
  <c r="U454" i="1"/>
  <c r="V454" i="1" s="1"/>
  <c r="U397" i="1"/>
  <c r="V397" i="1" s="1"/>
  <c r="U339" i="1"/>
  <c r="V339" i="1" s="1"/>
  <c r="AG339" i="1" s="1"/>
  <c r="U785" i="1"/>
  <c r="V785" i="1" s="1"/>
  <c r="U574" i="1"/>
  <c r="V574" i="1" s="1"/>
  <c r="U150" i="1"/>
  <c r="V150" i="1" s="1"/>
  <c r="U164" i="1"/>
  <c r="V164" i="1" s="1"/>
  <c r="U62" i="1"/>
  <c r="V62" i="1" s="1"/>
  <c r="U690" i="1"/>
  <c r="V690" i="1" s="1"/>
  <c r="AG690" i="1" s="1"/>
  <c r="U349" i="1"/>
  <c r="V349" i="1" s="1"/>
  <c r="U364" i="1"/>
  <c r="V364" i="1" s="1"/>
  <c r="U388" i="1"/>
  <c r="V388" i="1" s="1"/>
  <c r="U196" i="1"/>
  <c r="V196" i="1" s="1"/>
  <c r="AG196" i="1" s="1"/>
  <c r="U329" i="1"/>
  <c r="V329" i="1" s="1"/>
  <c r="U48" i="1"/>
  <c r="V48" i="1" s="1"/>
  <c r="U771" i="1"/>
  <c r="V771" i="1" s="1"/>
  <c r="U365" i="1"/>
  <c r="V365" i="1" s="1"/>
  <c r="U652" i="1"/>
  <c r="V652" i="1" s="1"/>
  <c r="U205" i="1"/>
  <c r="V205" i="1" s="1"/>
  <c r="U826" i="1"/>
  <c r="V826" i="1" s="1"/>
  <c r="U251" i="1"/>
  <c r="V251" i="1" s="1"/>
  <c r="U753" i="1"/>
  <c r="V753" i="1" s="1"/>
  <c r="U559" i="1"/>
  <c r="V559" i="1" s="1"/>
  <c r="U87" i="1"/>
  <c r="V87" i="1" s="1"/>
  <c r="U216" i="1"/>
  <c r="V216" i="1" s="1"/>
  <c r="U389" i="1"/>
  <c r="V389" i="1" s="1"/>
  <c r="U718" i="1"/>
  <c r="V718" i="1" s="1"/>
  <c r="U509" i="1"/>
  <c r="V509" i="1" s="1"/>
  <c r="U450" i="1"/>
  <c r="V450" i="1" s="1"/>
  <c r="U675" i="1"/>
  <c r="V675" i="1" s="1"/>
  <c r="U313" i="1"/>
  <c r="V313" i="1" s="1"/>
  <c r="AG313" i="1" s="1"/>
  <c r="U500" i="1"/>
  <c r="V500" i="1" s="1"/>
  <c r="U398" i="1"/>
  <c r="V398" i="1" s="1"/>
  <c r="U359" i="1"/>
  <c r="V359" i="1" s="1"/>
  <c r="U777" i="1"/>
  <c r="V777" i="1" s="1"/>
  <c r="AG777" i="1" s="1"/>
  <c r="U68" i="1"/>
  <c r="V68" i="1" s="1"/>
  <c r="AG68" i="1" s="1"/>
  <c r="U796" i="1"/>
  <c r="V796" i="1" s="1"/>
  <c r="U719" i="1"/>
  <c r="V719" i="1" s="1"/>
  <c r="U350" i="1"/>
  <c r="V350" i="1" s="1"/>
  <c r="U42" i="1"/>
  <c r="V42" i="1" s="1"/>
  <c r="U111" i="1"/>
  <c r="V111" i="1" s="1"/>
  <c r="U808" i="1"/>
  <c r="V808" i="1" s="1"/>
  <c r="U497" i="1"/>
  <c r="V497" i="1" s="1"/>
  <c r="U340" i="1"/>
  <c r="V340" i="1" s="1"/>
  <c r="U807" i="1"/>
  <c r="V807" i="1" s="1"/>
  <c r="U797" i="1"/>
  <c r="V797" i="1" s="1"/>
  <c r="U177" i="1"/>
  <c r="V177" i="1" s="1"/>
  <c r="U621" i="1"/>
  <c r="V621" i="1" s="1"/>
  <c r="U366" i="1"/>
  <c r="V366" i="1" s="1"/>
  <c r="U802" i="1"/>
  <c r="V802" i="1" s="1"/>
  <c r="U224" i="1"/>
  <c r="V224" i="1" s="1"/>
  <c r="U315" i="1"/>
  <c r="V315" i="1" s="1"/>
  <c r="U330" i="1"/>
  <c r="V330" i="1" s="1"/>
  <c r="U816" i="1"/>
  <c r="V816" i="1" s="1"/>
  <c r="U467" i="1"/>
  <c r="V467" i="1" s="1"/>
  <c r="U603" i="1"/>
  <c r="V603" i="1" s="1"/>
  <c r="U390" i="1"/>
  <c r="V390" i="1" s="1"/>
  <c r="AG390" i="1" s="1"/>
  <c r="U584" i="1"/>
  <c r="V584" i="1" s="1"/>
  <c r="U146" i="1"/>
  <c r="V146" i="1" s="1"/>
  <c r="U676" i="1"/>
  <c r="V676" i="1" s="1"/>
  <c r="U482" i="1"/>
  <c r="V482" i="1" s="1"/>
  <c r="U415" i="1"/>
  <c r="V415" i="1" s="1"/>
  <c r="U391" i="1"/>
  <c r="V391" i="1" s="1"/>
  <c r="AG391" i="1" s="1"/>
  <c r="U834" i="1"/>
  <c r="V834" i="1" s="1"/>
  <c r="U817" i="1"/>
  <c r="V817" i="1" s="1"/>
  <c r="U26" i="1"/>
  <c r="V26" i="1" s="1"/>
  <c r="U185" i="1"/>
  <c r="V185" i="1" s="1"/>
  <c r="U125" i="1"/>
  <c r="V125" i="1" s="1"/>
  <c r="AG125" i="1" s="1"/>
  <c r="U29" i="1"/>
  <c r="V29" i="1" s="1"/>
  <c r="U510" i="1"/>
  <c r="V510" i="1" s="1"/>
  <c r="U448" i="1"/>
  <c r="V448" i="1" s="1"/>
  <c r="AG448" i="1" s="1"/>
  <c r="U605" i="1"/>
  <c r="V605" i="1" s="1"/>
  <c r="U468" i="1"/>
  <c r="V468" i="1" s="1"/>
  <c r="AG468" i="1" s="1"/>
  <c r="U370" i="1"/>
  <c r="V370" i="1" s="1"/>
  <c r="U593" i="1"/>
  <c r="V593" i="1" s="1"/>
  <c r="U273" i="1"/>
  <c r="V273" i="1" s="1"/>
  <c r="U762" i="1"/>
  <c r="V762" i="1" s="1"/>
  <c r="AG762" i="1" s="1"/>
  <c r="U110" i="1"/>
  <c r="V110" i="1" s="1"/>
  <c r="U645" i="1"/>
  <c r="V645" i="1" s="1"/>
  <c r="AG645" i="1" s="1"/>
  <c r="U274" i="1"/>
  <c r="V274" i="1" s="1"/>
  <c r="U377" i="1"/>
  <c r="V377" i="1" s="1"/>
  <c r="U594" i="1"/>
  <c r="V594" i="1" s="1"/>
  <c r="U622" i="1"/>
  <c r="V622" i="1" s="1"/>
  <c r="U653" i="1"/>
  <c r="V653" i="1" s="1"/>
  <c r="AG653" i="1" s="1"/>
  <c r="U483" i="1"/>
  <c r="V483" i="1" s="1"/>
  <c r="U405" i="1"/>
  <c r="V405" i="1" s="1"/>
  <c r="U225" i="1"/>
  <c r="V225" i="1" s="1"/>
  <c r="U818" i="1"/>
  <c r="V818" i="1" s="1"/>
  <c r="U378" i="1"/>
  <c r="V378" i="1" s="1"/>
  <c r="U69" i="1"/>
  <c r="V69" i="1" s="1"/>
  <c r="U654" i="1"/>
  <c r="V654" i="1" s="1"/>
  <c r="U421" i="1"/>
  <c r="V421" i="1" s="1"/>
  <c r="U798" i="1"/>
  <c r="V798" i="1" s="1"/>
  <c r="AG798" i="1" s="1"/>
  <c r="U246" i="1"/>
  <c r="V246" i="1" s="1"/>
  <c r="U165" i="1"/>
  <c r="V165" i="1" s="1"/>
  <c r="U70" i="1"/>
  <c r="V70" i="1" s="1"/>
  <c r="U197" i="1"/>
  <c r="V197" i="1" s="1"/>
  <c r="U291" i="1"/>
  <c r="V291" i="1" s="1"/>
  <c r="U847" i="1"/>
  <c r="V847" i="1" s="1"/>
  <c r="U275" i="1"/>
  <c r="V275" i="1" s="1"/>
  <c r="U71" i="1"/>
  <c r="V71" i="1" s="1"/>
  <c r="U488" i="1"/>
  <c r="V488" i="1" s="1"/>
  <c r="U607" i="1"/>
  <c r="V607" i="1" s="1"/>
  <c r="U331" i="1"/>
  <c r="V331" i="1" s="1"/>
  <c r="U379" i="1"/>
  <c r="V379" i="1" s="1"/>
  <c r="U799" i="1"/>
  <c r="V799" i="1" s="1"/>
  <c r="U406" i="1"/>
  <c r="V406" i="1" s="1"/>
  <c r="U96" i="1"/>
  <c r="V96" i="1" s="1"/>
  <c r="U118" i="1"/>
  <c r="V118" i="1" s="1"/>
  <c r="U772" i="1"/>
  <c r="V772" i="1" s="1"/>
  <c r="U14" i="1"/>
  <c r="V14" i="1" s="1"/>
  <c r="U15" i="1"/>
  <c r="V15" i="1" s="1"/>
  <c r="U585" i="1"/>
  <c r="V585" i="1" s="1"/>
  <c r="U677" i="1"/>
  <c r="V677" i="1" s="1"/>
  <c r="U678" i="1"/>
  <c r="V678" i="1" s="1"/>
  <c r="U739" i="1"/>
  <c r="V739" i="1" s="1"/>
  <c r="U287" i="1"/>
  <c r="V287" i="1" s="1"/>
  <c r="U292" i="1"/>
  <c r="V292" i="1" s="1"/>
  <c r="AG292" i="1" s="1"/>
  <c r="U720" i="1"/>
  <c r="V720" i="1" s="1"/>
  <c r="U721" i="1"/>
  <c r="V721" i="1" s="1"/>
  <c r="AG721" i="1" s="1"/>
  <c r="U780" i="1"/>
  <c r="V780" i="1" s="1"/>
  <c r="U178" i="1"/>
  <c r="V178" i="1" s="1"/>
  <c r="U187" i="1"/>
  <c r="V187" i="1" s="1"/>
  <c r="U586" i="1"/>
  <c r="V586" i="1" s="1"/>
  <c r="U427" i="1"/>
  <c r="V427" i="1" s="1"/>
  <c r="U186" i="1"/>
  <c r="V186" i="1" s="1"/>
  <c r="U455" i="1"/>
  <c r="V455" i="1" s="1"/>
  <c r="AG455" i="1" s="1"/>
  <c r="U119" i="1"/>
  <c r="V119" i="1" s="1"/>
  <c r="U206" i="1"/>
  <c r="V206" i="1" s="1"/>
  <c r="U773" i="1"/>
  <c r="V773" i="1" s="1"/>
  <c r="U623" i="1"/>
  <c r="V623" i="1" s="1"/>
  <c r="U207" i="1"/>
  <c r="V207" i="1" s="1"/>
  <c r="U305" i="1"/>
  <c r="V305" i="1" s="1"/>
  <c r="U778" i="1"/>
  <c r="V778" i="1" s="1"/>
  <c r="U407" i="1"/>
  <c r="V407" i="1" s="1"/>
  <c r="U835" i="1"/>
  <c r="V835" i="1" s="1"/>
  <c r="U220" i="1"/>
  <c r="V220" i="1" s="1"/>
  <c r="U297" i="1"/>
  <c r="V297" i="1" s="1"/>
  <c r="U276" i="1"/>
  <c r="V276" i="1" s="1"/>
  <c r="U302" i="1"/>
  <c r="V302" i="1" s="1"/>
  <c r="AG302" i="1" s="1"/>
  <c r="U371" i="1"/>
  <c r="V371" i="1" s="1"/>
  <c r="U120" i="1"/>
  <c r="V120" i="1" s="1"/>
  <c r="AG120" i="1" s="1"/>
  <c r="U392" i="1"/>
  <c r="V392" i="1" s="1"/>
  <c r="AG392" i="1" s="1"/>
  <c r="U848" i="1"/>
  <c r="V848" i="1" s="1"/>
  <c r="U849" i="1"/>
  <c r="V849" i="1" s="1"/>
  <c r="AG849" i="1" s="1"/>
  <c r="U140" i="1"/>
  <c r="V140" i="1" s="1"/>
  <c r="U88" i="1"/>
  <c r="V88" i="1" s="1"/>
  <c r="AG88" i="1" s="1"/>
  <c r="U344" i="1"/>
  <c r="V344" i="1" s="1"/>
  <c r="AG344" i="1" s="1"/>
  <c r="U624" i="1"/>
  <c r="V624" i="1" s="1"/>
  <c r="U746" i="1"/>
  <c r="V746" i="1" s="1"/>
  <c r="AG746" i="1" s="1"/>
  <c r="U646" i="1"/>
  <c r="V646" i="1" s="1"/>
  <c r="U639" i="1"/>
  <c r="V639" i="1" s="1"/>
  <c r="U475" i="1"/>
  <c r="V475" i="1" s="1"/>
  <c r="U277" i="1"/>
  <c r="V277" i="1" s="1"/>
  <c r="AG277" i="1" s="1"/>
  <c r="U610" i="1"/>
  <c r="V610" i="1" s="1"/>
  <c r="U679" i="1"/>
  <c r="V679" i="1" s="1"/>
  <c r="AG679" i="1" s="1"/>
  <c r="U151" i="1"/>
  <c r="V151" i="1" s="1"/>
  <c r="U754" i="1"/>
  <c r="V754" i="1" s="1"/>
  <c r="U247" i="1"/>
  <c r="V247" i="1" s="1"/>
  <c r="U827" i="1"/>
  <c r="V827" i="1" s="1"/>
  <c r="U332" i="1"/>
  <c r="V332" i="1" s="1"/>
  <c r="U380" i="1"/>
  <c r="V380" i="1" s="1"/>
  <c r="U208" i="1"/>
  <c r="V208" i="1" s="1"/>
  <c r="U647" i="1"/>
  <c r="V647" i="1" s="1"/>
  <c r="U316" i="1"/>
  <c r="V316" i="1" s="1"/>
  <c r="U707" i="1"/>
  <c r="V707" i="1" s="1"/>
  <c r="U599" i="1"/>
  <c r="V599" i="1" s="1"/>
  <c r="U97" i="1"/>
  <c r="V97" i="1" s="1"/>
  <c r="U290" i="1"/>
  <c r="V290" i="1" s="1"/>
  <c r="U351" i="1"/>
  <c r="V351" i="1" s="1"/>
  <c r="U722" i="1"/>
  <c r="V722" i="1" s="1"/>
  <c r="U696" i="1"/>
  <c r="V696" i="1" s="1"/>
  <c r="AG696" i="1" s="1"/>
  <c r="U786" i="1"/>
  <c r="V786" i="1" s="1"/>
  <c r="U179" i="1"/>
  <c r="V179" i="1" s="1"/>
  <c r="U79" i="1"/>
  <c r="V79" i="1" s="1"/>
  <c r="U539" i="1"/>
  <c r="V539" i="1" s="1"/>
  <c r="U428" i="1"/>
  <c r="V428" i="1" s="1"/>
  <c r="U800" i="1"/>
  <c r="V800" i="1" s="1"/>
  <c r="AG800" i="1" s="1"/>
  <c r="U501" i="1"/>
  <c r="V501" i="1" s="1"/>
  <c r="U587" i="1"/>
  <c r="V587" i="1" s="1"/>
  <c r="U781" i="1"/>
  <c r="V781" i="1" s="1"/>
  <c r="U166" i="1"/>
  <c r="V166" i="1" s="1"/>
  <c r="U263" i="1"/>
  <c r="V263" i="1" s="1"/>
  <c r="U126" i="1"/>
  <c r="V126" i="1" s="1"/>
  <c r="AG126" i="1" s="1"/>
  <c r="U503" i="1"/>
  <c r="V503" i="1" s="1"/>
  <c r="U606" i="1"/>
  <c r="V606" i="1" s="1"/>
  <c r="U600" i="1"/>
  <c r="V600" i="1" s="1"/>
  <c r="U648" i="1"/>
  <c r="V648" i="1" s="1"/>
  <c r="U372" i="1"/>
  <c r="V372" i="1" s="1"/>
  <c r="U438" i="1"/>
  <c r="V438" i="1" s="1"/>
  <c r="U98" i="1"/>
  <c r="V98" i="1" s="1"/>
  <c r="AG98" i="1" s="1"/>
  <c r="U24" i="1"/>
  <c r="V24" i="1" s="1"/>
  <c r="AG24" i="1" s="1"/>
  <c r="U34" i="1"/>
  <c r="V34" i="1" s="1"/>
  <c r="AG34" i="1" s="1"/>
  <c r="U805" i="1"/>
  <c r="V805" i="1" s="1"/>
  <c r="AG805" i="1" s="1"/>
  <c r="U812" i="1"/>
  <c r="V812" i="1" s="1"/>
  <c r="U63" i="1"/>
  <c r="V63" i="1" s="1"/>
  <c r="U819" i="1"/>
  <c r="V819" i="1" s="1"/>
  <c r="U43" i="1"/>
  <c r="V43" i="1" s="1"/>
  <c r="U345" i="1"/>
  <c r="V345" i="1" s="1"/>
  <c r="U341" i="1"/>
  <c r="V341" i="1" s="1"/>
  <c r="U615" i="1"/>
  <c r="V615" i="1" s="1"/>
  <c r="U640" i="1"/>
  <c r="V640" i="1" s="1"/>
  <c r="U456" i="1"/>
  <c r="V456" i="1" s="1"/>
  <c r="U821" i="1"/>
  <c r="V821" i="1" s="1"/>
  <c r="U293" i="1"/>
  <c r="V293" i="1" s="1"/>
  <c r="AG293" i="1" s="1"/>
  <c r="U528" i="1"/>
  <c r="V528" i="1" s="1"/>
  <c r="U680" i="1"/>
  <c r="V680" i="1" s="1"/>
  <c r="U64" i="1"/>
  <c r="V64" i="1" s="1"/>
  <c r="U209" i="1"/>
  <c r="V209" i="1" s="1"/>
  <c r="U429" i="1"/>
  <c r="V429" i="1" s="1"/>
  <c r="U278" i="1"/>
  <c r="V278" i="1" s="1"/>
  <c r="AG278" i="1" s="1"/>
  <c r="U226" i="1"/>
  <c r="V226" i="1" s="1"/>
  <c r="U853" i="1"/>
  <c r="V853" i="1" s="1"/>
  <c r="U540" i="1"/>
  <c r="V540" i="1" s="1"/>
  <c r="U740" i="1"/>
  <c r="V740" i="1" s="1"/>
  <c r="U16" i="1"/>
  <c r="V16" i="1" s="1"/>
  <c r="U317" i="1"/>
  <c r="V317" i="1" s="1"/>
  <c r="AG317" i="1" s="1"/>
  <c r="U541" i="1"/>
  <c r="V541" i="1" s="1"/>
  <c r="U723" i="1"/>
  <c r="V723" i="1" s="1"/>
  <c r="U457" i="1"/>
  <c r="V457" i="1" s="1"/>
  <c r="U542" i="1"/>
  <c r="V542" i="1" s="1"/>
  <c r="AG542" i="1" s="1"/>
  <c r="U74" i="1"/>
  <c r="V74" i="1" s="1"/>
  <c r="U352" i="1"/>
  <c r="V352" i="1" s="1"/>
  <c r="U168" i="1"/>
  <c r="V168" i="1" s="1"/>
  <c r="U543" i="1"/>
  <c r="V543" i="1" s="1"/>
  <c r="U520" i="1"/>
  <c r="V520" i="1" s="1"/>
  <c r="U227" i="1"/>
  <c r="V227" i="1" s="1"/>
  <c r="U469" i="1"/>
  <c r="V469" i="1" s="1"/>
  <c r="U112" i="1"/>
  <c r="V112" i="1" s="1"/>
  <c r="U560" i="1"/>
  <c r="V560" i="1" s="1"/>
  <c r="AG560" i="1" s="1"/>
  <c r="U257" i="1"/>
  <c r="V257" i="1" s="1"/>
  <c r="AG257" i="1" s="1"/>
  <c r="U113" i="1"/>
  <c r="V113" i="1" s="1"/>
  <c r="U809" i="1"/>
  <c r="V809" i="1" s="1"/>
  <c r="U570" i="1"/>
  <c r="V570" i="1" s="1"/>
  <c r="AG570" i="1" s="1"/>
  <c r="U774" i="1"/>
  <c r="V774" i="1" s="1"/>
  <c r="AG774" i="1" s="1"/>
  <c r="U416" i="1"/>
  <c r="V416" i="1" s="1"/>
  <c r="U616" i="1"/>
  <c r="V616" i="1" s="1"/>
  <c r="U294" i="1"/>
  <c r="V294" i="1" s="1"/>
  <c r="U862" i="1"/>
  <c r="V862" i="1" s="1"/>
  <c r="U228" i="1"/>
  <c r="V228" i="1" s="1"/>
  <c r="U459" i="1"/>
  <c r="V459" i="1" s="1"/>
  <c r="AG459" i="1" s="1"/>
  <c r="U353" i="1"/>
  <c r="V353" i="1" s="1"/>
  <c r="U692" i="1"/>
  <c r="V692" i="1" s="1"/>
  <c r="U681" i="1"/>
  <c r="V681" i="1" s="1"/>
  <c r="AG681" i="1" s="1"/>
  <c r="U346" i="1"/>
  <c r="V346" i="1" s="1"/>
  <c r="U489" i="1"/>
  <c r="V489" i="1" s="1"/>
  <c r="U28" i="1"/>
  <c r="V28" i="1" s="1"/>
  <c r="U470" i="1"/>
  <c r="V470" i="1" s="1"/>
  <c r="U180" i="1"/>
  <c r="V180" i="1" s="1"/>
  <c r="U373" i="1"/>
  <c r="V373" i="1" s="1"/>
  <c r="U354" i="1"/>
  <c r="V354" i="1" s="1"/>
  <c r="U617" i="1"/>
  <c r="V617" i="1" s="1"/>
  <c r="U252" i="1"/>
  <c r="V252" i="1" s="1"/>
  <c r="U625" i="1"/>
  <c r="V625" i="1" s="1"/>
  <c r="AG625" i="1" s="1"/>
  <c r="U355" i="1"/>
  <c r="V355" i="1" s="1"/>
  <c r="U114" i="1"/>
  <c r="V114" i="1" s="1"/>
  <c r="U641" i="1"/>
  <c r="V641" i="1" s="1"/>
  <c r="U626" i="1"/>
  <c r="V626" i="1" s="1"/>
  <c r="U55" i="1"/>
  <c r="V55" i="1" s="1"/>
  <c r="U279" i="1"/>
  <c r="V279" i="1" s="1"/>
  <c r="U724" i="1"/>
  <c r="V724" i="1" s="1"/>
  <c r="U544" i="1"/>
  <c r="V544" i="1" s="1"/>
  <c r="U169" i="1"/>
  <c r="V169" i="1" s="1"/>
  <c r="U280" i="1"/>
  <c r="V280" i="1" s="1"/>
  <c r="U526" i="1"/>
  <c r="V526" i="1" s="1"/>
  <c r="U565" i="1"/>
  <c r="V565" i="1" s="1"/>
  <c r="U856" i="1"/>
  <c r="V856" i="1" s="1"/>
  <c r="AG856" i="1" s="1"/>
  <c r="U725" i="1"/>
  <c r="V725" i="1" s="1"/>
  <c r="AG725" i="1" s="1"/>
  <c r="U281" i="1"/>
  <c r="V281" i="1" s="1"/>
  <c r="U836" i="1"/>
  <c r="V836" i="1" s="1"/>
  <c r="U661" i="1"/>
  <c r="V661" i="1" s="1"/>
  <c r="U726" i="1"/>
  <c r="V726" i="1" s="1"/>
  <c r="AI726" i="1" s="1"/>
  <c r="U484" i="1"/>
  <c r="V484" i="1" s="1"/>
  <c r="U658" i="1"/>
  <c r="V658" i="1" s="1"/>
  <c r="AG658" i="1" s="1"/>
  <c r="U181" i="1"/>
  <c r="V181" i="1" s="1"/>
  <c r="U601" i="1"/>
  <c r="V601" i="1" s="1"/>
  <c r="U829" i="1"/>
  <c r="V829" i="1" s="1"/>
  <c r="U511" i="1"/>
  <c r="V511" i="1" s="1"/>
  <c r="U471" i="1"/>
  <c r="V471" i="1" s="1"/>
  <c r="U127" i="1"/>
  <c r="V127" i="1" s="1"/>
  <c r="AG127" i="1" s="1"/>
  <c r="U229" i="1"/>
  <c r="V229" i="1" s="1"/>
  <c r="U233" i="1"/>
  <c r="V233" i="1" s="1"/>
  <c r="U512" i="1"/>
  <c r="V512" i="1" s="1"/>
  <c r="U408" i="1"/>
  <c r="V408" i="1" s="1"/>
  <c r="U571" i="1"/>
  <c r="V571" i="1" s="1"/>
  <c r="U561" i="1"/>
  <c r="V561" i="1" s="1"/>
  <c r="U141" i="1"/>
  <c r="V141" i="1" s="1"/>
  <c r="U642" i="1"/>
  <c r="V642" i="1" s="1"/>
  <c r="U306" i="1"/>
  <c r="V306" i="1" s="1"/>
  <c r="AG306" i="1" s="1"/>
  <c r="U282" i="1"/>
  <c r="V282" i="1" s="1"/>
  <c r="U283" i="1"/>
  <c r="V283" i="1" s="1"/>
  <c r="U627" i="1"/>
  <c r="V627" i="1" s="1"/>
  <c r="U562" i="1"/>
  <c r="V562" i="1" s="1"/>
  <c r="AG562" i="1" s="1"/>
  <c r="U485" i="1"/>
  <c r="V485" i="1" s="1"/>
  <c r="U736" i="1"/>
  <c r="V736" i="1" s="1"/>
  <c r="U732" i="1"/>
  <c r="V732" i="1" s="1"/>
  <c r="AG732" i="1" s="1"/>
  <c r="U56" i="1"/>
  <c r="V56" i="1" s="1"/>
  <c r="U693" i="1"/>
  <c r="V693" i="1" s="1"/>
  <c r="U792" i="1"/>
  <c r="V792" i="1" s="1"/>
  <c r="AG792" i="1" s="1"/>
  <c r="U89" i="1"/>
  <c r="V89" i="1" s="1"/>
  <c r="U628" i="1"/>
  <c r="V628" i="1" s="1"/>
  <c r="U782" i="1"/>
  <c r="V782" i="1" s="1"/>
  <c r="U595" i="1"/>
  <c r="V595" i="1" s="1"/>
  <c r="U128" i="1"/>
  <c r="V128" i="1" s="1"/>
  <c r="U694" i="1"/>
  <c r="V694" i="1" s="1"/>
  <c r="U521" i="1"/>
  <c r="V521" i="1" s="1"/>
  <c r="U439" i="1"/>
  <c r="V439" i="1" s="1"/>
  <c r="U147" i="1"/>
  <c r="V147" i="1" s="1"/>
  <c r="U608" i="1"/>
  <c r="V608" i="1" s="1"/>
  <c r="U298" i="1"/>
  <c r="V298" i="1" s="1"/>
  <c r="AG298" i="1" s="1"/>
  <c r="U383" i="1"/>
  <c r="V383" i="1" s="1"/>
  <c r="U417" i="1"/>
  <c r="V417" i="1" s="1"/>
  <c r="U75" i="1"/>
  <c r="V75" i="1" s="1"/>
  <c r="U498" i="1"/>
  <c r="V498" i="1" s="1"/>
  <c r="U80" i="1"/>
  <c r="V80" i="1" s="1"/>
  <c r="AG80" i="1" s="1"/>
  <c r="U472" i="1"/>
  <c r="V472" i="1" s="1"/>
  <c r="U49" i="1"/>
  <c r="V49" i="1" s="1"/>
  <c r="U851" i="1"/>
  <c r="V851" i="1" s="1"/>
  <c r="U182" i="1"/>
  <c r="V182" i="1" s="1"/>
  <c r="U356" i="1"/>
  <c r="V356" i="1" s="1"/>
  <c r="U312" i="1"/>
  <c r="V312" i="1" s="1"/>
  <c r="U733" i="1"/>
  <c r="V733" i="1" s="1"/>
  <c r="U37" i="1"/>
  <c r="V37" i="1" s="1"/>
  <c r="AG37" i="1" s="1"/>
  <c r="U284" i="1"/>
  <c r="V284" i="1" s="1"/>
  <c r="U230" i="1"/>
  <c r="V230" i="1" s="1"/>
  <c r="AI230" i="1" s="1"/>
  <c r="U81" i="1"/>
  <c r="V81" i="1" s="1"/>
  <c r="U333" i="1"/>
  <c r="V333" i="1" s="1"/>
  <c r="U727" i="1"/>
  <c r="V727" i="1" s="1"/>
  <c r="U735" i="1"/>
  <c r="V735" i="1" s="1"/>
  <c r="AG735" i="1" s="1"/>
  <c r="U837" i="1"/>
  <c r="V837" i="1" s="1"/>
  <c r="AG837" i="1" s="1"/>
  <c r="U72" i="1"/>
  <c r="V72" i="1" s="1"/>
  <c r="U737" i="1"/>
  <c r="V737" i="1" s="1"/>
  <c r="U32" i="1"/>
  <c r="V32" i="1" s="1"/>
  <c r="AG32" i="1" s="1"/>
  <c r="U550" i="1"/>
  <c r="V550" i="1" s="1"/>
  <c r="U820" i="1"/>
  <c r="V820" i="1" s="1"/>
  <c r="AG820" i="1" s="1"/>
  <c r="U728" i="1"/>
  <c r="V728" i="1" s="1"/>
  <c r="AG728" i="1" s="1"/>
  <c r="U863" i="1"/>
  <c r="V863" i="1" s="1"/>
  <c r="U729" i="1"/>
  <c r="V729" i="1" s="1"/>
  <c r="U806" i="1"/>
  <c r="V806" i="1" s="1"/>
  <c r="U850" i="1"/>
  <c r="V850" i="1" s="1"/>
  <c r="U612" i="1"/>
  <c r="V612" i="1" s="1"/>
  <c r="U801" i="1"/>
  <c r="V801" i="1" s="1"/>
  <c r="AG801" i="1" s="1"/>
  <c r="U502" i="1"/>
  <c r="V502" i="1" s="1"/>
  <c r="U730" i="1"/>
  <c r="V730" i="1" s="1"/>
  <c r="U731" i="1"/>
  <c r="V731" i="1" s="1"/>
  <c r="U367" i="1"/>
  <c r="V367" i="1" s="1"/>
  <c r="U129" i="1"/>
  <c r="V129" i="1" s="1"/>
  <c r="U764" i="1"/>
  <c r="V764" i="1" s="1"/>
  <c r="AG764" i="1" s="1"/>
  <c r="U596" i="1"/>
  <c r="V596" i="1" s="1"/>
  <c r="U655" i="1"/>
  <c r="V655" i="1" s="1"/>
  <c r="U430" i="1"/>
  <c r="V430" i="1" s="1"/>
  <c r="U418" i="1"/>
  <c r="V418" i="1" s="1"/>
  <c r="U527" i="1"/>
  <c r="V527" i="1" s="1"/>
  <c r="AG527" i="1" s="1"/>
  <c r="U803" i="1"/>
  <c r="V803" i="1" s="1"/>
  <c r="U838" i="1"/>
  <c r="V838" i="1" s="1"/>
  <c r="U152" i="1"/>
  <c r="V152" i="1" s="1"/>
  <c r="U431" i="1"/>
  <c r="V431" i="1" s="1"/>
  <c r="U659" i="1"/>
  <c r="V659" i="1" s="1"/>
  <c r="U563" i="1"/>
  <c r="V563" i="1" s="1"/>
  <c r="U357" i="1"/>
  <c r="V357" i="1" s="1"/>
  <c r="U188" i="1"/>
  <c r="V188" i="1" s="1"/>
  <c r="U473" i="1"/>
  <c r="V473" i="1" s="1"/>
  <c r="U334" i="1"/>
  <c r="V334" i="1" s="1"/>
  <c r="U17" i="1"/>
  <c r="V17" i="1" s="1"/>
  <c r="U486" i="1"/>
  <c r="V486" i="1" s="1"/>
  <c r="U409" i="1"/>
  <c r="V409" i="1" s="1"/>
  <c r="U130" i="1"/>
  <c r="V130" i="1" s="1"/>
  <c r="U50" i="1"/>
  <c r="V50" i="1" s="1"/>
  <c r="U551" i="1"/>
  <c r="V551" i="1" s="1"/>
  <c r="AG551" i="1" s="1"/>
  <c r="U767" i="1"/>
  <c r="V767" i="1" s="1"/>
  <c r="U285" i="1"/>
  <c r="V285" i="1" s="1"/>
  <c r="U683" i="1"/>
  <c r="V683" i="1" s="1"/>
  <c r="U410" i="1"/>
  <c r="V410" i="1" s="1"/>
  <c r="U588" i="1"/>
  <c r="V588" i="1" s="1"/>
  <c r="U442" i="1"/>
  <c r="V442" i="1" s="1"/>
  <c r="U170" i="1"/>
  <c r="V170" i="1" s="1"/>
  <c r="U572" i="1"/>
  <c r="V572" i="1" s="1"/>
  <c r="U440" i="1"/>
  <c r="V440" i="1" s="1"/>
  <c r="U51" i="1"/>
  <c r="V51" i="1" s="1"/>
  <c r="U248" i="1"/>
  <c r="V248" i="1" s="1"/>
  <c r="U522" i="1"/>
  <c r="V522" i="1" s="1"/>
  <c r="U382" i="1"/>
  <c r="V382" i="1" s="1"/>
  <c r="AG382" i="1" s="1"/>
  <c r="U399" i="1"/>
  <c r="V399" i="1" s="1"/>
  <c r="U142" i="1"/>
  <c r="V142" i="1" s="1"/>
  <c r="U545" i="1"/>
  <c r="V545" i="1" s="1"/>
  <c r="U474" i="1"/>
  <c r="V474" i="1" s="1"/>
  <c r="U548" i="1"/>
  <c r="V548" i="1" s="1"/>
  <c r="U839" i="1"/>
  <c r="V839" i="1" s="1"/>
  <c r="U609" i="1"/>
  <c r="V609" i="1" s="1"/>
  <c r="U546" i="1"/>
  <c r="V546" i="1" s="1"/>
  <c r="U183" i="1"/>
  <c r="V183" i="1" s="1"/>
  <c r="U783" i="1"/>
  <c r="V783" i="1" s="1"/>
  <c r="U73" i="1"/>
  <c r="V73" i="1" s="1"/>
  <c r="U629" i="1"/>
  <c r="V629" i="1" s="1"/>
  <c r="U99" i="1"/>
  <c r="V99" i="1" s="1"/>
  <c r="AG99" i="1" s="1"/>
  <c r="AJ99" i="1" s="1"/>
  <c r="U432" i="1"/>
  <c r="V432" i="1" s="1"/>
  <c r="U597" i="1"/>
  <c r="V597" i="1" s="1"/>
  <c r="U547" i="1"/>
  <c r="V547" i="1" s="1"/>
  <c r="U684" i="1"/>
  <c r="V684" i="1" s="1"/>
  <c r="AG684" i="1" s="1"/>
  <c r="U775" i="1"/>
  <c r="V775" i="1" s="1"/>
  <c r="AG775" i="1" s="1"/>
  <c r="U630" i="1"/>
  <c r="V630" i="1" s="1"/>
  <c r="U100" i="1"/>
  <c r="V100" i="1" s="1"/>
  <c r="U784" i="1"/>
  <c r="V784" i="1" s="1"/>
  <c r="AG784" i="1" s="1"/>
  <c r="U458" i="1"/>
  <c r="V458" i="1" s="1"/>
  <c r="U734" i="1"/>
  <c r="V734" i="1" s="1"/>
  <c r="AG734" i="1" s="1"/>
  <c r="U787" i="1"/>
  <c r="V787" i="1" s="1"/>
  <c r="U115" i="1"/>
  <c r="V115" i="1" s="1"/>
  <c r="U631" i="1"/>
  <c r="V631" i="1" s="1"/>
  <c r="U217" i="1"/>
  <c r="V217" i="1" s="1"/>
  <c r="U487" i="1"/>
  <c r="V487" i="1" s="1"/>
  <c r="U253" i="1"/>
  <c r="V253" i="1" s="1"/>
  <c r="U632" i="1"/>
  <c r="V632" i="1" s="1"/>
  <c r="U335" i="1"/>
  <c r="V335" i="1" s="1"/>
  <c r="U433" i="1"/>
  <c r="V433" i="1" s="1"/>
  <c r="U660" i="1"/>
  <c r="V660" i="1" s="1"/>
  <c r="U788" i="1"/>
  <c r="V788" i="1" s="1"/>
  <c r="AG788" i="1" s="1"/>
  <c r="U101" i="1"/>
  <c r="V101" i="1" s="1"/>
  <c r="AG101" i="1" s="1"/>
  <c r="U393" i="1"/>
  <c r="V393" i="1" s="1"/>
  <c r="U449" i="1"/>
  <c r="V449" i="1" s="1"/>
  <c r="U121" i="1"/>
  <c r="V121" i="1" s="1"/>
  <c r="U422" i="1"/>
  <c r="V422" i="1" s="1"/>
  <c r="U852" i="1"/>
  <c r="V852" i="1" s="1"/>
  <c r="U286" i="1"/>
  <c r="V286" i="1" s="1"/>
  <c r="AG286" i="1" s="1"/>
  <c r="U441" i="1"/>
  <c r="V441" i="1" s="1"/>
  <c r="U218" i="1"/>
  <c r="V218" i="1" s="1"/>
  <c r="U264" i="1"/>
  <c r="V264" i="1" s="1"/>
  <c r="U198" i="1"/>
  <c r="V198" i="1" s="1"/>
  <c r="U184" i="1"/>
  <c r="V184" i="1" s="1"/>
  <c r="U763" i="1"/>
  <c r="V763" i="1" s="1"/>
  <c r="U153" i="1"/>
  <c r="V153" i="1" s="1"/>
  <c r="U598" i="1"/>
  <c r="V598" i="1" s="1"/>
  <c r="U231" i="1"/>
  <c r="V231" i="1" s="1"/>
  <c r="U768" i="1"/>
  <c r="V768" i="1" s="1"/>
  <c r="U613" i="1"/>
  <c r="V613" i="1" s="1"/>
  <c r="U342" i="1"/>
  <c r="V342" i="1" s="1"/>
  <c r="U804" i="1"/>
  <c r="V804" i="1" s="1"/>
  <c r="U385" i="1"/>
  <c r="V385" i="1" s="1"/>
  <c r="U358" i="1"/>
  <c r="V358" i="1" s="1"/>
  <c r="U564" i="1"/>
  <c r="V564" i="1" s="1"/>
  <c r="U513" i="1"/>
  <c r="V513" i="1" s="1"/>
  <c r="U52" i="1"/>
  <c r="V52" i="1" s="1"/>
  <c r="U154" i="1"/>
  <c r="V154" i="1" s="1"/>
  <c r="AG154" i="1" s="1"/>
  <c r="U589" i="1"/>
  <c r="V589" i="1" s="1"/>
  <c r="U219" i="1"/>
  <c r="V219" i="1" s="1"/>
  <c r="U840" i="1"/>
  <c r="V840" i="1" s="1"/>
  <c r="U419" i="1"/>
  <c r="V419" i="1" s="1"/>
  <c r="U708" i="1"/>
  <c r="V708" i="1" s="1"/>
  <c r="U685" i="1"/>
  <c r="V685" i="1" s="1"/>
  <c r="U44" i="1"/>
  <c r="V44" i="1" s="1"/>
  <c r="U828" i="1"/>
  <c r="V828" i="1" s="1"/>
  <c r="U864" i="1"/>
  <c r="V864" i="1" s="1"/>
  <c r="U811" i="1"/>
  <c r="V811" i="1" s="1"/>
  <c r="U288" i="1"/>
  <c r="V288" i="1" s="1"/>
  <c r="U573" i="1"/>
  <c r="V573" i="1" s="1"/>
  <c r="U514" i="1"/>
  <c r="V514" i="1" s="1"/>
  <c r="U90" i="1"/>
  <c r="V90" i="1" s="1"/>
  <c r="U91" i="1"/>
  <c r="V91" i="1" s="1"/>
  <c r="U232" i="1"/>
  <c r="V232" i="1" s="1"/>
  <c r="U131" i="1"/>
  <c r="V131" i="1" s="1"/>
  <c r="AG131" i="1" s="1"/>
  <c r="U336" i="1"/>
  <c r="V336" i="1" s="1"/>
  <c r="U701" i="1"/>
  <c r="V701" i="1" s="1"/>
  <c r="AG701" i="1" s="1"/>
  <c r="U776" i="1"/>
  <c r="V776" i="1" s="1"/>
  <c r="AI776" i="1" s="1"/>
  <c r="U254" i="1"/>
  <c r="V254" i="1" s="1"/>
  <c r="AG254" i="1" s="1"/>
  <c r="U515" i="1"/>
  <c r="V515" i="1" s="1"/>
  <c r="AB682" i="1" l="1"/>
  <c r="AN682" i="1" s="1"/>
  <c r="AP682" i="1" s="1"/>
  <c r="AR682" i="1" s="1"/>
  <c r="AB695" i="1"/>
  <c r="AN695" i="1" s="1"/>
  <c r="AJ606" i="1"/>
  <c r="AG606" i="1"/>
  <c r="AI543" i="1"/>
  <c r="AG543" i="1"/>
  <c r="AL543" i="1" s="1"/>
  <c r="AM543" i="1" s="1"/>
  <c r="AL167" i="1"/>
  <c r="AM167" i="1" s="1"/>
  <c r="AG605" i="1"/>
  <c r="AJ605" i="1" s="1"/>
  <c r="AL605" i="1" s="1"/>
  <c r="AM605" i="1" s="1"/>
  <c r="AG723" i="1"/>
  <c r="AI723" i="1" s="1"/>
  <c r="AL723" i="1" s="1"/>
  <c r="AM723" i="1" s="1"/>
  <c r="AJ796" i="1"/>
  <c r="AL230" i="1"/>
  <c r="AM230" i="1" s="1"/>
  <c r="AI659" i="1"/>
  <c r="AL659" i="1" s="1"/>
  <c r="AM659" i="1" s="1"/>
  <c r="AI325" i="1"/>
  <c r="AL325" i="1" s="1"/>
  <c r="AM325" i="1" s="1"/>
  <c r="AL726" i="1"/>
  <c r="AM726" i="1" s="1"/>
  <c r="AI710" i="1"/>
  <c r="AL710" i="1"/>
  <c r="AM710" i="1" s="1"/>
  <c r="AI563" i="1"/>
  <c r="AL563" i="1" s="1"/>
  <c r="AM563" i="1" s="1"/>
  <c r="AI680" i="1"/>
  <c r="AI456" i="1"/>
  <c r="AL456" i="1" s="1"/>
  <c r="AM456" i="1" s="1"/>
  <c r="AI593" i="1"/>
  <c r="AL593" i="1"/>
  <c r="AM593" i="1" s="1"/>
  <c r="AI765" i="1"/>
  <c r="AL765" i="1" s="1"/>
  <c r="AM765" i="1" s="1"/>
  <c r="AI725" i="1"/>
  <c r="AL725" i="1" s="1"/>
  <c r="AM725" i="1" s="1"/>
  <c r="AI603" i="1"/>
  <c r="AL603" i="1" s="1"/>
  <c r="AM603" i="1" s="1"/>
  <c r="AI278" i="1"/>
  <c r="AL278" i="1" s="1"/>
  <c r="AM278" i="1" s="1"/>
  <c r="AI391" i="1"/>
  <c r="AI845" i="1"/>
  <c r="AI301" i="1"/>
  <c r="AL301" i="1"/>
  <c r="AM301" i="1" s="1"/>
  <c r="AI790" i="1"/>
  <c r="AL790" i="1" s="1"/>
  <c r="AM790" i="1" s="1"/>
  <c r="AI542" i="1"/>
  <c r="AL542" i="1" s="1"/>
  <c r="AM542" i="1" s="1"/>
  <c r="AL729" i="1"/>
  <c r="AM729" i="1" s="1"/>
  <c r="AL614" i="1"/>
  <c r="AM614" i="1" s="1"/>
  <c r="AL178" i="1"/>
  <c r="AM178" i="1" s="1"/>
  <c r="AL791" i="1"/>
  <c r="AM791" i="1" s="1"/>
  <c r="AL814" i="1"/>
  <c r="AM814" i="1" s="1"/>
  <c r="AL329" i="1"/>
  <c r="AM329" i="1" s="1"/>
  <c r="AL722" i="1"/>
  <c r="AM722" i="1" s="1"/>
  <c r="AL654" i="1"/>
  <c r="AM654" i="1" s="1"/>
  <c r="AL449" i="1"/>
  <c r="AM449" i="1" s="1"/>
  <c r="AL415" i="1"/>
  <c r="AM415" i="1" s="1"/>
  <c r="AL273" i="1"/>
  <c r="AM273" i="1" s="1"/>
  <c r="AL544" i="1"/>
  <c r="AM544" i="1" s="1"/>
  <c r="AL469" i="1"/>
  <c r="AM469" i="1" s="1"/>
  <c r="AL649" i="1"/>
  <c r="AM649" i="1" s="1"/>
  <c r="AL314" i="1"/>
  <c r="AM314" i="1" s="1"/>
  <c r="AL747" i="1"/>
  <c r="AM747" i="1" s="1"/>
  <c r="AL320" i="1"/>
  <c r="AM320" i="1" s="1"/>
  <c r="AL307" i="1"/>
  <c r="AM307" i="1" s="1"/>
  <c r="AL857" i="1"/>
  <c r="AM857" i="1" s="1"/>
  <c r="AL667" i="1"/>
  <c r="AM667" i="1" s="1"/>
  <c r="AL309" i="1"/>
  <c r="AM309" i="1" s="1"/>
  <c r="AL124" i="1"/>
  <c r="AM124" i="1" s="1"/>
  <c r="AL197" i="1"/>
  <c r="AM197" i="1" s="1"/>
  <c r="AL515" i="1"/>
  <c r="AM515" i="1" s="1"/>
  <c r="AL785" i="1"/>
  <c r="AM785" i="1" s="1"/>
  <c r="AL504" i="1"/>
  <c r="AM504" i="1" s="1"/>
  <c r="AL460" i="1"/>
  <c r="AM460" i="1" s="1"/>
  <c r="AL611" i="1"/>
  <c r="AM611" i="1" s="1"/>
  <c r="AL674" i="1"/>
  <c r="AM674" i="1" s="1"/>
  <c r="AL797" i="1"/>
  <c r="AM797" i="1" s="1"/>
  <c r="AL528" i="1"/>
  <c r="AM528" i="1" s="1"/>
  <c r="AL561" i="1"/>
  <c r="AM561" i="1" s="1"/>
  <c r="AL103" i="1"/>
  <c r="AM103" i="1" s="1"/>
  <c r="AL778" i="1"/>
  <c r="AM778" i="1" s="1"/>
  <c r="AL253" i="1"/>
  <c r="AM253" i="1" s="1"/>
  <c r="AL702" i="1"/>
  <c r="AM702" i="1" s="1"/>
  <c r="AL287" i="1"/>
  <c r="AM287" i="1" s="1"/>
  <c r="AL804" i="1"/>
  <c r="AM804" i="1" s="1"/>
  <c r="AL255" i="1"/>
  <c r="AM255" i="1" s="1"/>
  <c r="AL793" i="1"/>
  <c r="AM793" i="1" s="1"/>
  <c r="AL359" i="1"/>
  <c r="AM359" i="1" s="1"/>
  <c r="AL802" i="1"/>
  <c r="AM802" i="1" s="1"/>
  <c r="AL626" i="1"/>
  <c r="AM626" i="1" s="1"/>
  <c r="AL733" i="1"/>
  <c r="AM733" i="1" s="1"/>
  <c r="AL200" i="1"/>
  <c r="AM200" i="1" s="1"/>
  <c r="AL579" i="1"/>
  <c r="AM579" i="1" s="1"/>
  <c r="AL185" i="1"/>
  <c r="AM185" i="1" s="1"/>
  <c r="AL806" i="1"/>
  <c r="AM806" i="1" s="1"/>
  <c r="AL838" i="1"/>
  <c r="AM838" i="1" s="1"/>
  <c r="AL846" i="1"/>
  <c r="AM846" i="1" s="1"/>
  <c r="AL284" i="1"/>
  <c r="AM284" i="1" s="1"/>
  <c r="AL393" i="1"/>
  <c r="AM393" i="1" s="1"/>
  <c r="AL738" i="1"/>
  <c r="AM738" i="1" s="1"/>
  <c r="AL175" i="1"/>
  <c r="AM175" i="1" s="1"/>
  <c r="AL188" i="1"/>
  <c r="AM188" i="1" s="1"/>
  <c r="AL296" i="1"/>
  <c r="AM296" i="1" s="1"/>
  <c r="AL340" i="1"/>
  <c r="AM340" i="1" s="1"/>
  <c r="AL821" i="1"/>
  <c r="AM821" i="1" s="1"/>
  <c r="AL236" i="1"/>
  <c r="AM236" i="1" s="1"/>
  <c r="AL258" i="1"/>
  <c r="AM258" i="1" s="1"/>
  <c r="AL195" i="1"/>
  <c r="AM195" i="1" s="1"/>
  <c r="AL552" i="1"/>
  <c r="AM552" i="1" s="1"/>
  <c r="AL741" i="1"/>
  <c r="AM741" i="1" s="1"/>
  <c r="AL211" i="1"/>
  <c r="AM211" i="1" s="1"/>
  <c r="AL193" i="1"/>
  <c r="AM193" i="1" s="1"/>
  <c r="AL270" i="1"/>
  <c r="AM270" i="1" s="1"/>
  <c r="AL670" i="1"/>
  <c r="AM670" i="1" s="1"/>
  <c r="AL407" i="1"/>
  <c r="AM407" i="1" s="1"/>
  <c r="AL646" i="1"/>
  <c r="AM646" i="1" s="1"/>
  <c r="AL345" i="1"/>
  <c r="AM345" i="1" s="1"/>
  <c r="AL383" i="1"/>
  <c r="AM383" i="1" s="1"/>
  <c r="AL437" i="1"/>
  <c r="AM437" i="1" s="1"/>
  <c r="AL685" i="1"/>
  <c r="AM685" i="1" s="1"/>
  <c r="AL538" i="1"/>
  <c r="AM538" i="1" s="1"/>
  <c r="AL851" i="1"/>
  <c r="AM851" i="1" s="1"/>
  <c r="AL133" i="1"/>
  <c r="AM133" i="1" s="1"/>
  <c r="AL141" i="1"/>
  <c r="AM141" i="1" s="1"/>
  <c r="AL683" i="1"/>
  <c r="AM683" i="1" s="1"/>
  <c r="AL121" i="1"/>
  <c r="AM121" i="1" s="1"/>
  <c r="AL183" i="1"/>
  <c r="AM183" i="1" s="1"/>
  <c r="AL282" i="1"/>
  <c r="AM282" i="1" s="1"/>
  <c r="AL749" i="1"/>
  <c r="AM749" i="1" s="1"/>
  <c r="AL854" i="1"/>
  <c r="AM854" i="1" s="1"/>
  <c r="AL524" i="1"/>
  <c r="AM524" i="1" s="1"/>
  <c r="AL714" i="1"/>
  <c r="AM714" i="1" s="1"/>
  <c r="AL250" i="1"/>
  <c r="AM250" i="1" s="1"/>
  <c r="AL571" i="1"/>
  <c r="AM571" i="1" s="1"/>
  <c r="AL478" i="1"/>
  <c r="AM478" i="1" s="1"/>
  <c r="AL823" i="1"/>
  <c r="AM823" i="1" s="1"/>
  <c r="AL135" i="1"/>
  <c r="AM135" i="1" s="1"/>
  <c r="AL834" i="1"/>
  <c r="AM834" i="1" s="1"/>
  <c r="AL128" i="1"/>
  <c r="AM128" i="1" s="1"/>
  <c r="AL370" i="1"/>
  <c r="AM370" i="1" s="1"/>
  <c r="AL799" i="1"/>
  <c r="AM799" i="1" s="1"/>
  <c r="AL763" i="1"/>
  <c r="AM763" i="1" s="1"/>
  <c r="AL699" i="1"/>
  <c r="AM699" i="1" s="1"/>
  <c r="AL94" i="1"/>
  <c r="AM94" i="1" s="1"/>
  <c r="AL157" i="1"/>
  <c r="AM157" i="1" s="1"/>
  <c r="AL776" i="1"/>
  <c r="AM776" i="1" s="1"/>
  <c r="AB65" i="1"/>
  <c r="AN65" i="1" s="1"/>
  <c r="AB685" i="1"/>
  <c r="AB198" i="1"/>
  <c r="AN198" i="1" s="1"/>
  <c r="AB99" i="1"/>
  <c r="AB764" i="1"/>
  <c r="AB472" i="1"/>
  <c r="AN472" i="1" s="1"/>
  <c r="AB408" i="1"/>
  <c r="AN408" i="1" s="1"/>
  <c r="AB617" i="1"/>
  <c r="AN617" i="1" s="1"/>
  <c r="AB416" i="1"/>
  <c r="AN416" i="1" s="1"/>
  <c r="AB34" i="1"/>
  <c r="AB302" i="1"/>
  <c r="AB273" i="1"/>
  <c r="AB388" i="1"/>
  <c r="AN388" i="1" s="1"/>
  <c r="AB855" i="1"/>
  <c r="AB453" i="1"/>
  <c r="AN453" i="1" s="1"/>
  <c r="AB824" i="1"/>
  <c r="AN824" i="1" s="1"/>
  <c r="AB144" i="1"/>
  <c r="AN144" i="1" s="1"/>
  <c r="AB516" i="1"/>
  <c r="AN516" i="1" s="1"/>
  <c r="AB381" i="1"/>
  <c r="AN381" i="1" s="1"/>
  <c r="AB314" i="1"/>
  <c r="AB841" i="1"/>
  <c r="AB702" i="1"/>
  <c r="AB259" i="1"/>
  <c r="AN259" i="1" s="1"/>
  <c r="AB618" i="1"/>
  <c r="AN618" i="1" s="1"/>
  <c r="AB36" i="1"/>
  <c r="AB167" i="1"/>
  <c r="AB843" i="1"/>
  <c r="AB84" i="1"/>
  <c r="AN84" i="1" s="1"/>
  <c r="AB23" i="1"/>
  <c r="AB173" i="1"/>
  <c r="AN173" i="1" s="1"/>
  <c r="AB444" i="1"/>
  <c r="AN444" i="1" s="1"/>
  <c r="AB815" i="1"/>
  <c r="AN815" i="1" s="1"/>
  <c r="AB534" i="1"/>
  <c r="AN534" i="1" s="1"/>
  <c r="AB759" i="1"/>
  <c r="AN759" i="1" s="1"/>
  <c r="AB535" i="1"/>
  <c r="AN535" i="1" s="1"/>
  <c r="AB202" i="1"/>
  <c r="AN202" i="1" s="1"/>
  <c r="AB581" i="1"/>
  <c r="AN581" i="1" s="1"/>
  <c r="AB25" i="1"/>
  <c r="AB54" i="1"/>
  <c r="AN54" i="1" s="1"/>
  <c r="AB865" i="1"/>
  <c r="AB518" i="1"/>
  <c r="AN518" i="1" s="1"/>
  <c r="AB138" i="1"/>
  <c r="AN138" i="1" s="1"/>
  <c r="AB13" i="1"/>
  <c r="AN13" i="1" s="1"/>
  <c r="AB686" i="1"/>
  <c r="AN686" i="1" s="1"/>
  <c r="AB574" i="1"/>
  <c r="AN574" i="1" s="1"/>
  <c r="AB251" i="1"/>
  <c r="AN251" i="1" s="1"/>
  <c r="AB796" i="1"/>
  <c r="AB330" i="1"/>
  <c r="AN330" i="1" s="1"/>
  <c r="AB29" i="1"/>
  <c r="AB483" i="1"/>
  <c r="AN483" i="1" s="1"/>
  <c r="AB71" i="1"/>
  <c r="AN71" i="1" s="1"/>
  <c r="AB287" i="1"/>
  <c r="AB305" i="1"/>
  <c r="AB624" i="1"/>
  <c r="AN624" i="1" s="1"/>
  <c r="AB316" i="1"/>
  <c r="AN316" i="1" s="1"/>
  <c r="AB800" i="1"/>
  <c r="AB372" i="1"/>
  <c r="AN372" i="1" s="1"/>
  <c r="AB341" i="1"/>
  <c r="AN341" i="1" s="1"/>
  <c r="AB429" i="1"/>
  <c r="AN429" i="1" s="1"/>
  <c r="AB542" i="1"/>
  <c r="AB113" i="1"/>
  <c r="AN113" i="1" s="1"/>
  <c r="AB459" i="1"/>
  <c r="AB180" i="1"/>
  <c r="AN180" i="1" s="1"/>
  <c r="AB641" i="1"/>
  <c r="AN641" i="1" s="1"/>
  <c r="AB526" i="1"/>
  <c r="AB484" i="1"/>
  <c r="AN484" i="1" s="1"/>
  <c r="AB229" i="1"/>
  <c r="AN229" i="1" s="1"/>
  <c r="AB306" i="1"/>
  <c r="AB56" i="1"/>
  <c r="AB694" i="1"/>
  <c r="AB75" i="1"/>
  <c r="AN75" i="1" s="1"/>
  <c r="AB312" i="1"/>
  <c r="AN312" i="1" s="1"/>
  <c r="AB735" i="1"/>
  <c r="AB863" i="1"/>
  <c r="AN863" i="1" s="1"/>
  <c r="AB731" i="1"/>
  <c r="AN731" i="1" s="1"/>
  <c r="AB527" i="1"/>
  <c r="AB188" i="1"/>
  <c r="AB551" i="1"/>
  <c r="AB170" i="1"/>
  <c r="AN170" i="1" s="1"/>
  <c r="AB142" i="1"/>
  <c r="AN142" i="1" s="1"/>
  <c r="AB783" i="1"/>
  <c r="AN783" i="1" s="1"/>
  <c r="AB775" i="1"/>
  <c r="AB631" i="1"/>
  <c r="AN631" i="1" s="1"/>
  <c r="AB788" i="1"/>
  <c r="AB441" i="1"/>
  <c r="AN441" i="1" s="1"/>
  <c r="AB742" i="1"/>
  <c r="AN742" i="1" s="1"/>
  <c r="AB424" i="1"/>
  <c r="AN424" i="1" s="1"/>
  <c r="AB83" i="1"/>
  <c r="AN83" i="1" s="1"/>
  <c r="AB575" i="1"/>
  <c r="AN575" i="1" s="1"/>
  <c r="AB46" i="1"/>
  <c r="AN46" i="1" s="1"/>
  <c r="AB822" i="1"/>
  <c r="AB461" i="1"/>
  <c r="AN461" i="1" s="1"/>
  <c r="AB201" i="1"/>
  <c r="AN201" i="1" s="1"/>
  <c r="AB743" i="1"/>
  <c r="AN743" i="1" s="1"/>
  <c r="AB85" i="1"/>
  <c r="AB60" i="1"/>
  <c r="AN60" i="1" s="1"/>
  <c r="AB750" i="1"/>
  <c r="AN750" i="1" s="1"/>
  <c r="AB256" i="1"/>
  <c r="AN256" i="1" s="1"/>
  <c r="AB191" i="1"/>
  <c r="AB769" i="1"/>
  <c r="AN769" i="1" s="1"/>
  <c r="AB77" i="1"/>
  <c r="AN77" i="1" s="1"/>
  <c r="AB556" i="1"/>
  <c r="AN556" i="1" s="1"/>
  <c r="AB715" i="1"/>
  <c r="AN715" i="1" s="1"/>
  <c r="AB671" i="1"/>
  <c r="AN671" i="1" s="1"/>
  <c r="AB328" i="1"/>
  <c r="AB362" i="1"/>
  <c r="AN362" i="1" s="1"/>
  <c r="AB567" i="1"/>
  <c r="AN567" i="1" s="1"/>
  <c r="AB673" i="1"/>
  <c r="AB846" i="1"/>
  <c r="AB785" i="1"/>
  <c r="AB826" i="1"/>
  <c r="AN826" i="1" s="1"/>
  <c r="AB68" i="1"/>
  <c r="AB315" i="1"/>
  <c r="AN315" i="1" s="1"/>
  <c r="AB125" i="1"/>
  <c r="AB653" i="1"/>
  <c r="AB275" i="1"/>
  <c r="AN275" i="1" s="1"/>
  <c r="AB739" i="1"/>
  <c r="AN739" i="1" s="1"/>
  <c r="AB207" i="1"/>
  <c r="AN207" i="1" s="1"/>
  <c r="AB344" i="1"/>
  <c r="AB647" i="1"/>
  <c r="AN647" i="1" s="1"/>
  <c r="AB428" i="1"/>
  <c r="AN428" i="1" s="1"/>
  <c r="AB648" i="1"/>
  <c r="AB43" i="1"/>
  <c r="AN43" i="1" s="1"/>
  <c r="AB209" i="1"/>
  <c r="AN209" i="1" s="1"/>
  <c r="AB457" i="1"/>
  <c r="AN457" i="1" s="1"/>
  <c r="AB560" i="1"/>
  <c r="AB228" i="1"/>
  <c r="AN228" i="1" s="1"/>
  <c r="AB470" i="1"/>
  <c r="AN470" i="1" s="1"/>
  <c r="AB114" i="1"/>
  <c r="AN114" i="1" s="1"/>
  <c r="AB280" i="1"/>
  <c r="AB726" i="1"/>
  <c r="AB127" i="1"/>
  <c r="AB642" i="1"/>
  <c r="AN642" i="1" s="1"/>
  <c r="AB732" i="1"/>
  <c r="AB128" i="1"/>
  <c r="AB417" i="1"/>
  <c r="AN417" i="1" s="1"/>
  <c r="AB356" i="1"/>
  <c r="AN356" i="1" s="1"/>
  <c r="AB727" i="1"/>
  <c r="AN727" i="1" s="1"/>
  <c r="AB728" i="1"/>
  <c r="AB730" i="1"/>
  <c r="AN730" i="1" s="1"/>
  <c r="AB418" i="1"/>
  <c r="AN418" i="1" s="1"/>
  <c r="AB357" i="1"/>
  <c r="AN357" i="1" s="1"/>
  <c r="AB50" i="1"/>
  <c r="AN50" i="1" s="1"/>
  <c r="AB442" i="1"/>
  <c r="AN442" i="1" s="1"/>
  <c r="AB399" i="1"/>
  <c r="AN399" i="1" s="1"/>
  <c r="AB183" i="1"/>
  <c r="AB684" i="1"/>
  <c r="AB115" i="1"/>
  <c r="AN115" i="1" s="1"/>
  <c r="AB660" i="1"/>
  <c r="AN660" i="1" s="1"/>
  <c r="AB286" i="1"/>
  <c r="AB598" i="1"/>
  <c r="AN598" i="1" s="1"/>
  <c r="AB564" i="1"/>
  <c r="AN564" i="1" s="1"/>
  <c r="AB708" i="1"/>
  <c r="AN708" i="1" s="1"/>
  <c r="AB514" i="1"/>
  <c r="AB254" i="1"/>
  <c r="AB219" i="1"/>
  <c r="AN219" i="1" s="1"/>
  <c r="AB121" i="1"/>
  <c r="AB839" i="1"/>
  <c r="AN839" i="1" s="1"/>
  <c r="AB683" i="1"/>
  <c r="AB431" i="1"/>
  <c r="AN431" i="1" s="1"/>
  <c r="AB612" i="1"/>
  <c r="AB608" i="1"/>
  <c r="AB562" i="1"/>
  <c r="AB829" i="1"/>
  <c r="AN829" i="1" s="1"/>
  <c r="AB346" i="1"/>
  <c r="AN346" i="1" s="1"/>
  <c r="AB520" i="1"/>
  <c r="AN520" i="1" s="1"/>
  <c r="AB126" i="1"/>
  <c r="AB151" i="1"/>
  <c r="AN151" i="1" s="1"/>
  <c r="AB798" i="1"/>
  <c r="AB450" i="1"/>
  <c r="AN450" i="1" s="1"/>
  <c r="AB519" i="1"/>
  <c r="AN519" i="1" s="1"/>
  <c r="AB703" i="1"/>
  <c r="AN703" i="1" s="1"/>
  <c r="AB451" i="1"/>
  <c r="AN451" i="1" s="1"/>
  <c r="AB35" i="1"/>
  <c r="AB712" i="1"/>
  <c r="AN712" i="1" s="1"/>
  <c r="AB710" i="1"/>
  <c r="AB476" i="1"/>
  <c r="AN476" i="1" s="1"/>
  <c r="AL127" i="1"/>
  <c r="AM127" i="1" s="1"/>
  <c r="AL681" i="1"/>
  <c r="AM681" i="1" s="1"/>
  <c r="AL24" i="1"/>
  <c r="AM24" i="1" s="1"/>
  <c r="AL696" i="1"/>
  <c r="AM696" i="1" s="1"/>
  <c r="AI679" i="1"/>
  <c r="AL679" i="1" s="1"/>
  <c r="AM679" i="1" s="1"/>
  <c r="AL344" i="1"/>
  <c r="AL302" i="1"/>
  <c r="AM302" i="1" s="1"/>
  <c r="AL721" i="1"/>
  <c r="AM721" i="1" s="1"/>
  <c r="AL653" i="1"/>
  <c r="AM653" i="1" s="1"/>
  <c r="AL125" i="1"/>
  <c r="AM125" i="1" s="1"/>
  <c r="AI68" i="1"/>
  <c r="AL68" i="1" s="1"/>
  <c r="AM68" i="1" s="1"/>
  <c r="AL319" i="1"/>
  <c r="AM319" i="1" s="1"/>
  <c r="AI855" i="1"/>
  <c r="AL855" i="1" s="1"/>
  <c r="AM855" i="1" s="1"/>
  <c r="AI592" i="1"/>
  <c r="AL592" i="1" s="1"/>
  <c r="AM592" i="1" s="1"/>
  <c r="AL578" i="1"/>
  <c r="AM578" i="1" s="1"/>
  <c r="AL134" i="1"/>
  <c r="AM134" i="1" s="1"/>
  <c r="AI844" i="1"/>
  <c r="AL844" i="1" s="1"/>
  <c r="AM844" i="1" s="1"/>
  <c r="AI234" i="1"/>
  <c r="AL234" i="1" s="1"/>
  <c r="AM234" i="1" s="1"/>
  <c r="AI308" i="1"/>
  <c r="AL308" i="1" s="1"/>
  <c r="AM308" i="1" s="1"/>
  <c r="AL822" i="1"/>
  <c r="AM822" i="1" s="1"/>
  <c r="AL748" i="1"/>
  <c r="AM748" i="1" s="1"/>
  <c r="AB336" i="1"/>
  <c r="AN336" i="1" s="1"/>
  <c r="AB864" i="1"/>
  <c r="AN864" i="1" s="1"/>
  <c r="AB513" i="1"/>
  <c r="AN513" i="1" s="1"/>
  <c r="AB184" i="1"/>
  <c r="AB632" i="1"/>
  <c r="AN632" i="1" s="1"/>
  <c r="AB432" i="1"/>
  <c r="AN432" i="1" s="1"/>
  <c r="AB248" i="1"/>
  <c r="AN248" i="1" s="1"/>
  <c r="AB486" i="1"/>
  <c r="AN486" i="1" s="1"/>
  <c r="AB596" i="1"/>
  <c r="AN596" i="1" s="1"/>
  <c r="AB32" i="1"/>
  <c r="AB49" i="1"/>
  <c r="AN49" i="1" s="1"/>
  <c r="AB628" i="1"/>
  <c r="AN628" i="1" s="1"/>
  <c r="AB571" i="1"/>
  <c r="AB281" i="1"/>
  <c r="AB252" i="1"/>
  <c r="AB616" i="1"/>
  <c r="AN616" i="1" s="1"/>
  <c r="AB16" i="1"/>
  <c r="AN16" i="1" s="1"/>
  <c r="AB805" i="1"/>
  <c r="AB786" i="1"/>
  <c r="AN786" i="1" s="1"/>
  <c r="AB371" i="1"/>
  <c r="AN371" i="1" s="1"/>
  <c r="AB118" i="1"/>
  <c r="AN118" i="1" s="1"/>
  <c r="AB762" i="1"/>
  <c r="AB807" i="1"/>
  <c r="AN807" i="1" s="1"/>
  <c r="AB196" i="1"/>
  <c r="AB717" i="1"/>
  <c r="AN717" i="1" s="1"/>
  <c r="AB78" i="1"/>
  <c r="AN78" i="1" s="1"/>
  <c r="AB250" i="1"/>
  <c r="AB161" i="1"/>
  <c r="AN161" i="1" s="1"/>
  <c r="AB714" i="1"/>
  <c r="AB524" i="1"/>
  <c r="AB267" i="1"/>
  <c r="AB854" i="1"/>
  <c r="AB39" i="1"/>
  <c r="AN39" i="1" s="1"/>
  <c r="AB322" i="1"/>
  <c r="AN322" i="1" s="1"/>
  <c r="AB649" i="1"/>
  <c r="AB20" i="1"/>
  <c r="AB131" i="1"/>
  <c r="AB804" i="1"/>
  <c r="AB253" i="1"/>
  <c r="AB51" i="1"/>
  <c r="AN51" i="1" s="1"/>
  <c r="AB17" i="1"/>
  <c r="AN17" i="1" s="1"/>
  <c r="AB737" i="1"/>
  <c r="AB89" i="1"/>
  <c r="AN89" i="1" s="1"/>
  <c r="AB725" i="1"/>
  <c r="AB540" i="1"/>
  <c r="AN540" i="1" s="1"/>
  <c r="AB696" i="1"/>
  <c r="AB96" i="1"/>
  <c r="AN96" i="1" s="1"/>
  <c r="AB340" i="1"/>
  <c r="AB310" i="1"/>
  <c r="AN310" i="1" s="1"/>
  <c r="AB67" i="1"/>
  <c r="AN67" i="1" s="1"/>
  <c r="AB214" i="1"/>
  <c r="AN214" i="1" s="1"/>
  <c r="AB172" i="1"/>
  <c r="AN172" i="1" s="1"/>
  <c r="AB308" i="1"/>
  <c r="AB90" i="1"/>
  <c r="AN90" i="1" s="1"/>
  <c r="AB342" i="1"/>
  <c r="AN342" i="1" s="1"/>
  <c r="AB458" i="1"/>
  <c r="AN458" i="1" s="1"/>
  <c r="AB230" i="1"/>
  <c r="AN230" i="1" s="1"/>
  <c r="AB724" i="1"/>
  <c r="AN724" i="1" s="1"/>
  <c r="AB293" i="1"/>
  <c r="AB427" i="1"/>
  <c r="AN427" i="1" s="1"/>
  <c r="AB482" i="1"/>
  <c r="AN482" i="1" s="1"/>
  <c r="AB496" i="1"/>
  <c r="AN496" i="1" s="1"/>
  <c r="AB760" i="1"/>
  <c r="AN760" i="1" s="1"/>
  <c r="AB174" i="1"/>
  <c r="AB159" i="1"/>
  <c r="AN159" i="1" s="1"/>
  <c r="AB491" i="1"/>
  <c r="AN491" i="1" s="1"/>
  <c r="AB505" i="1"/>
  <c r="AN505" i="1" s="1"/>
  <c r="AB515" i="1"/>
  <c r="AB811" i="1"/>
  <c r="AB589" i="1"/>
  <c r="AN589" i="1" s="1"/>
  <c r="AB231" i="1"/>
  <c r="AN231" i="1" s="1"/>
  <c r="AB449" i="1"/>
  <c r="AB784" i="1"/>
  <c r="AB548" i="1"/>
  <c r="AN548" i="1" s="1"/>
  <c r="AB285" i="1"/>
  <c r="AN285" i="1" s="1"/>
  <c r="AB152" i="1"/>
  <c r="AN152" i="1" s="1"/>
  <c r="AB850" i="1"/>
  <c r="AB284" i="1"/>
  <c r="AB147" i="1"/>
  <c r="AN147" i="1" s="1"/>
  <c r="AB627" i="1"/>
  <c r="AN627" i="1" s="1"/>
  <c r="AB601" i="1"/>
  <c r="AB279" i="1"/>
  <c r="AB681" i="1"/>
  <c r="AB543" i="1"/>
  <c r="AB821" i="1"/>
  <c r="AB166" i="1"/>
  <c r="AN166" i="1" s="1"/>
  <c r="AB679" i="1"/>
  <c r="AB586" i="1"/>
  <c r="AN586" i="1" s="1"/>
  <c r="AB421" i="1"/>
  <c r="AN421" i="1" s="1"/>
  <c r="AB676" i="1"/>
  <c r="AN676" i="1" s="1"/>
  <c r="AB509" i="1"/>
  <c r="AN509" i="1" s="1"/>
  <c r="AB176" i="1"/>
  <c r="AB396" i="1"/>
  <c r="AN396" i="1" s="1"/>
  <c r="AB296" i="1"/>
  <c r="AB517" i="1"/>
  <c r="AN517" i="1" s="1"/>
  <c r="AB644" i="1"/>
  <c r="AB303" i="1"/>
  <c r="AB326" i="1"/>
  <c r="AN326" i="1" s="1"/>
  <c r="AB22" i="1"/>
  <c r="AB266" i="1"/>
  <c r="AB664" i="1"/>
  <c r="AN664" i="1" s="1"/>
  <c r="AB698" i="1"/>
  <c r="AB490" i="1"/>
  <c r="AN490" i="1" s="1"/>
  <c r="AL317" i="1"/>
  <c r="AM317" i="1" s="1"/>
  <c r="AL762" i="1"/>
  <c r="AM762" i="1" s="1"/>
  <c r="AL468" i="1"/>
  <c r="AM468" i="1" s="1"/>
  <c r="AI390" i="1"/>
  <c r="AL390" i="1" s="1"/>
  <c r="AM390" i="1" s="1"/>
  <c r="AL690" i="1"/>
  <c r="AM690" i="1" s="1"/>
  <c r="AI865" i="1"/>
  <c r="AL865" i="1" s="1"/>
  <c r="AI53" i="1"/>
  <c r="AL53" i="1" s="1"/>
  <c r="AM53" i="1" s="1"/>
  <c r="AL35" i="1"/>
  <c r="AL23" i="1"/>
  <c r="AM23" i="1" s="1"/>
  <c r="AL841" i="1"/>
  <c r="AM841" i="1" s="1"/>
  <c r="AL796" i="1"/>
  <c r="AM796" i="1" s="1"/>
  <c r="AL268" i="1"/>
  <c r="AM268" i="1" s="1"/>
  <c r="AH184" i="1"/>
  <c r="AL184" i="1" s="1"/>
  <c r="AH56" i="1"/>
  <c r="AL56" i="1" s="1"/>
  <c r="AM56" i="1" s="1"/>
  <c r="AH252" i="1"/>
  <c r="AL252" i="1" s="1"/>
  <c r="AM252" i="1" s="1"/>
  <c r="AH853" i="1"/>
  <c r="AL853" i="1" s="1"/>
  <c r="AM853" i="1" s="1"/>
  <c r="AH290" i="1"/>
  <c r="AL290" i="1" s="1"/>
  <c r="AM290" i="1" s="1"/>
  <c r="AH29" i="1"/>
  <c r="AL29" i="1" s="1"/>
  <c r="AM29" i="1" s="1"/>
  <c r="AH174" i="1"/>
  <c r="AL174" i="1" s="1"/>
  <c r="AM174" i="1" s="1"/>
  <c r="AH843" i="1"/>
  <c r="AL843" i="1" s="1"/>
  <c r="AM843" i="1" s="1"/>
  <c r="AH265" i="1"/>
  <c r="AL265" i="1" s="1"/>
  <c r="AM265" i="1" s="1"/>
  <c r="AH36" i="1"/>
  <c r="AL36" i="1" s="1"/>
  <c r="AM36" i="1" s="1"/>
  <c r="AH811" i="1"/>
  <c r="AL811" i="1" s="1"/>
  <c r="AM811" i="1" s="1"/>
  <c r="AH281" i="1"/>
  <c r="AL281" i="1" s="1"/>
  <c r="AM281" i="1" s="1"/>
  <c r="AH526" i="1"/>
  <c r="AL526" i="1" s="1"/>
  <c r="AM526" i="1" s="1"/>
  <c r="AH503" i="1"/>
  <c r="AL503" i="1" s="1"/>
  <c r="AM503" i="1" s="1"/>
  <c r="AH305" i="1"/>
  <c r="AL305" i="1" s="1"/>
  <c r="AH537" i="1"/>
  <c r="AL537" i="1" s="1"/>
  <c r="AM537" i="1" s="1"/>
  <c r="AH267" i="1"/>
  <c r="AL267" i="1" s="1"/>
  <c r="AM267" i="1" s="1"/>
  <c r="AH20" i="1"/>
  <c r="AL20" i="1" s="1"/>
  <c r="AM20" i="1" s="1"/>
  <c r="AL527" i="1"/>
  <c r="AM527" i="1" s="1"/>
  <c r="AL735" i="1"/>
  <c r="AM735" i="1" s="1"/>
  <c r="AH694" i="1"/>
  <c r="AL694" i="1" s="1"/>
  <c r="AM694" i="1" s="1"/>
  <c r="AL306" i="1"/>
  <c r="AL459" i="1"/>
  <c r="AM459" i="1" s="1"/>
  <c r="AL293" i="1"/>
  <c r="AL34" i="1"/>
  <c r="AM34" i="1" s="1"/>
  <c r="AI849" i="1"/>
  <c r="AL849" i="1" s="1"/>
  <c r="AM849" i="1" s="1"/>
  <c r="AL798" i="1"/>
  <c r="AI194" i="1"/>
  <c r="AL194" i="1" s="1"/>
  <c r="AM194" i="1" s="1"/>
  <c r="AL131" i="1"/>
  <c r="AM131" i="1" s="1"/>
  <c r="AL286" i="1"/>
  <c r="AM286" i="1" s="1"/>
  <c r="AL99" i="1"/>
  <c r="AM99" i="1" s="1"/>
  <c r="AL728" i="1"/>
  <c r="AM728" i="1" s="1"/>
  <c r="AL732" i="1"/>
  <c r="AM732" i="1" s="1"/>
  <c r="AH601" i="1"/>
  <c r="AL601" i="1" s="1"/>
  <c r="AL154" i="1"/>
  <c r="AM154" i="1" s="1"/>
  <c r="AH358" i="1"/>
  <c r="AL358" i="1" s="1"/>
  <c r="AM358" i="1" s="1"/>
  <c r="AH613" i="1"/>
  <c r="AL613" i="1" s="1"/>
  <c r="AM613" i="1" s="1"/>
  <c r="AH100" i="1"/>
  <c r="AL100" i="1" s="1"/>
  <c r="AM100" i="1" s="1"/>
  <c r="AL382" i="1"/>
  <c r="AM382" i="1" s="1"/>
  <c r="AH502" i="1"/>
  <c r="AL502" i="1" s="1"/>
  <c r="AM502" i="1" s="1"/>
  <c r="AL820" i="1"/>
  <c r="AM820" i="1" s="1"/>
  <c r="AL37" i="1"/>
  <c r="AM37" i="1" s="1"/>
  <c r="AH182" i="1"/>
  <c r="AL182" i="1" s="1"/>
  <c r="AM182" i="1" s="1"/>
  <c r="AL80" i="1"/>
  <c r="AM80" i="1" s="1"/>
  <c r="AL792" i="1"/>
  <c r="AM792" i="1" s="1"/>
  <c r="AH736" i="1"/>
  <c r="AL736" i="1" s="1"/>
  <c r="AM736" i="1" s="1"/>
  <c r="AH283" i="1"/>
  <c r="AL283" i="1" s="1"/>
  <c r="AM283" i="1" s="1"/>
  <c r="AH181" i="1"/>
  <c r="AL181" i="1" s="1"/>
  <c r="AM181" i="1" s="1"/>
  <c r="AL856" i="1"/>
  <c r="AM856" i="1" s="1"/>
  <c r="AH28" i="1"/>
  <c r="AL28" i="1" s="1"/>
  <c r="AM28" i="1" s="1"/>
  <c r="AH692" i="1"/>
  <c r="AL692" i="1" s="1"/>
  <c r="AM692" i="1" s="1"/>
  <c r="AL774" i="1"/>
  <c r="AM774" i="1" s="1"/>
  <c r="AL257" i="1"/>
  <c r="AM257" i="1" s="1"/>
  <c r="AH740" i="1"/>
  <c r="AL740" i="1" s="1"/>
  <c r="AM740" i="1" s="1"/>
  <c r="AH812" i="1"/>
  <c r="AL812" i="1" s="1"/>
  <c r="AM812" i="1" s="1"/>
  <c r="AL98" i="1"/>
  <c r="AM98" i="1" s="1"/>
  <c r="AH600" i="1"/>
  <c r="AL600" i="1" s="1"/>
  <c r="AM600" i="1" s="1"/>
  <c r="AH79" i="1"/>
  <c r="AL79" i="1" s="1"/>
  <c r="AM79" i="1" s="1"/>
  <c r="AH599" i="1"/>
  <c r="AL599" i="1" s="1"/>
  <c r="AM599" i="1" s="1"/>
  <c r="AH610" i="1"/>
  <c r="AL610" i="1" s="1"/>
  <c r="AM610" i="1" s="1"/>
  <c r="AI88" i="1"/>
  <c r="AL88" i="1" s="1"/>
  <c r="AM88" i="1" s="1"/>
  <c r="AI392" i="1"/>
  <c r="AL392" i="1" s="1"/>
  <c r="AM392" i="1" s="1"/>
  <c r="AI455" i="1"/>
  <c r="AL455" i="1" s="1"/>
  <c r="AM455" i="1" s="1"/>
  <c r="AH187" i="1"/>
  <c r="AL187" i="1" s="1"/>
  <c r="AM187" i="1" s="1"/>
  <c r="AH406" i="1"/>
  <c r="AL406" i="1" s="1"/>
  <c r="AM406" i="1" s="1"/>
  <c r="AH607" i="1"/>
  <c r="AL607" i="1" s="1"/>
  <c r="AM607" i="1" s="1"/>
  <c r="AL645" i="1"/>
  <c r="AM645" i="1" s="1"/>
  <c r="AL448" i="1"/>
  <c r="AM448" i="1" s="1"/>
  <c r="AH177" i="1"/>
  <c r="AL177" i="1" s="1"/>
  <c r="AM177" i="1" s="1"/>
  <c r="AL777" i="1"/>
  <c r="AM777" i="1" s="1"/>
  <c r="AL313" i="1"/>
  <c r="AM313" i="1" s="1"/>
  <c r="AL339" i="1"/>
  <c r="AM339" i="1" s="1"/>
  <c r="AL369" i="1"/>
  <c r="AM369" i="1" s="1"/>
  <c r="AH192" i="1"/>
  <c r="AL192" i="1" s="1"/>
  <c r="AM192" i="1" s="1"/>
  <c r="AL833" i="1"/>
  <c r="AM833" i="1" s="1"/>
  <c r="AH794" i="1"/>
  <c r="AL794" i="1" s="1"/>
  <c r="AM794" i="1" s="1"/>
  <c r="AL602" i="1"/>
  <c r="AM602" i="1" s="1"/>
  <c r="AL691" i="1"/>
  <c r="AM691" i="1" s="1"/>
  <c r="AH269" i="1"/>
  <c r="AL269" i="1" s="1"/>
  <c r="AM269" i="1" s="1"/>
  <c r="AH30" i="1"/>
  <c r="AL30" i="1" s="1"/>
  <c r="AM30" i="1" s="1"/>
  <c r="AH688" i="1"/>
  <c r="AL688" i="1" s="1"/>
  <c r="AM688" i="1" s="1"/>
  <c r="AI324" i="1"/>
  <c r="AL324" i="1" s="1"/>
  <c r="AM324" i="1" s="1"/>
  <c r="AL666" i="1"/>
  <c r="AM666" i="1" s="1"/>
  <c r="AH93" i="1"/>
  <c r="AL93" i="1" s="1"/>
  <c r="AM93" i="1" s="1"/>
  <c r="AL318" i="1"/>
  <c r="AM318" i="1" s="1"/>
  <c r="AL523" i="1"/>
  <c r="AM523" i="1" s="1"/>
  <c r="AI132" i="1"/>
  <c r="AL132" i="1" s="1"/>
  <c r="AM132" i="1" s="1"/>
  <c r="AH477" i="1"/>
  <c r="AL477" i="1" s="1"/>
  <c r="AM477" i="1" s="1"/>
  <c r="AL604" i="1"/>
  <c r="AM604" i="1" s="1"/>
  <c r="AH18" i="1"/>
  <c r="AL18" i="1" s="1"/>
  <c r="AM18" i="1" s="1"/>
  <c r="AH235" i="1"/>
  <c r="AL235" i="1" s="1"/>
  <c r="AM235" i="1" s="1"/>
  <c r="AI789" i="1"/>
  <c r="AL789" i="1" s="1"/>
  <c r="AM789" i="1" s="1"/>
  <c r="AI775" i="1"/>
  <c r="AL775" i="1" s="1"/>
  <c r="AL551" i="1"/>
  <c r="AM551" i="1" s="1"/>
  <c r="AH612" i="1"/>
  <c r="AL612" i="1" s="1"/>
  <c r="AM612" i="1" s="1"/>
  <c r="AI562" i="1"/>
  <c r="AL562" i="1" s="1"/>
  <c r="AM562" i="1" s="1"/>
  <c r="AH25" i="1"/>
  <c r="AL25" i="1" s="1"/>
  <c r="AL304" i="1"/>
  <c r="AM304" i="1" s="1"/>
  <c r="AL713" i="1"/>
  <c r="AM713" i="1" s="1"/>
  <c r="AL210" i="1"/>
  <c r="AM210" i="1" s="1"/>
  <c r="AL155" i="1"/>
  <c r="AM155" i="1" s="1"/>
  <c r="AH514" i="1"/>
  <c r="AL514" i="1" s="1"/>
  <c r="AM514" i="1" s="1"/>
  <c r="AL684" i="1"/>
  <c r="AM684" i="1" s="1"/>
  <c r="AH850" i="1"/>
  <c r="AL850" i="1" s="1"/>
  <c r="AM850" i="1" s="1"/>
  <c r="AH280" i="1"/>
  <c r="AL280" i="1" s="1"/>
  <c r="AH126" i="1"/>
  <c r="AL701" i="1"/>
  <c r="AM701" i="1" s="1"/>
  <c r="AH840" i="1"/>
  <c r="AL840" i="1" s="1"/>
  <c r="AM840" i="1" s="1"/>
  <c r="AL101" i="1"/>
  <c r="AM101" i="1" s="1"/>
  <c r="AL734" i="1"/>
  <c r="AM734" i="1" s="1"/>
  <c r="AH609" i="1"/>
  <c r="AL609" i="1" s="1"/>
  <c r="AM609" i="1" s="1"/>
  <c r="AH803" i="1"/>
  <c r="AL803" i="1" s="1"/>
  <c r="AM803" i="1" s="1"/>
  <c r="AL801" i="1"/>
  <c r="AM801" i="1" s="1"/>
  <c r="AL837" i="1"/>
  <c r="AM837" i="1" s="1"/>
  <c r="AL298" i="1"/>
  <c r="AM298" i="1" s="1"/>
  <c r="AH693" i="1"/>
  <c r="AL693" i="1" s="1"/>
  <c r="AM693" i="1" s="1"/>
  <c r="AI658" i="1"/>
  <c r="AL658" i="1" s="1"/>
  <c r="AM658" i="1" s="1"/>
  <c r="AL625" i="1"/>
  <c r="AM625" i="1" s="1"/>
  <c r="AH294" i="1"/>
  <c r="AL294" i="1" s="1"/>
  <c r="AM294" i="1" s="1"/>
  <c r="AL570" i="1"/>
  <c r="AM570" i="1" s="1"/>
  <c r="AL560" i="1"/>
  <c r="AL805" i="1"/>
  <c r="AM805" i="1" s="1"/>
  <c r="AL606" i="1"/>
  <c r="AM606" i="1" s="1"/>
  <c r="AL800" i="1"/>
  <c r="AM800" i="1" s="1"/>
  <c r="AL277" i="1"/>
  <c r="AM277" i="1" s="1"/>
  <c r="AL746" i="1"/>
  <c r="AM746" i="1" s="1"/>
  <c r="AH140" i="1"/>
  <c r="AL140" i="1" s="1"/>
  <c r="AM140" i="1" s="1"/>
  <c r="AL120" i="1"/>
  <c r="AM120" i="1" s="1"/>
  <c r="AH297" i="1"/>
  <c r="AL297" i="1" s="1"/>
  <c r="AM297" i="1" s="1"/>
  <c r="AL292" i="1"/>
  <c r="AM292" i="1" s="1"/>
  <c r="AH291" i="1"/>
  <c r="AL291" i="1" s="1"/>
  <c r="AM291" i="1" s="1"/>
  <c r="AL299" i="1"/>
  <c r="AM299" i="1" s="1"/>
  <c r="AH795" i="1"/>
  <c r="AL795" i="1" s="1"/>
  <c r="AM795" i="1" s="1"/>
  <c r="AH272" i="1"/>
  <c r="AL272" i="1" s="1"/>
  <c r="AM272" i="1" s="1"/>
  <c r="AH33" i="1"/>
  <c r="AL33" i="1" s="1"/>
  <c r="AM33" i="1" s="1"/>
  <c r="AI300" i="1"/>
  <c r="AL300" i="1" s="1"/>
  <c r="AM300" i="1" s="1"/>
  <c r="AL813" i="1"/>
  <c r="AM813" i="1" s="1"/>
  <c r="AH271" i="1"/>
  <c r="AL271" i="1" s="1"/>
  <c r="AM271" i="1" s="1"/>
  <c r="AL413" i="1"/>
  <c r="AM413" i="1" s="1"/>
  <c r="AH436" i="1"/>
  <c r="AJ436" i="1" s="1"/>
  <c r="AL669" i="1"/>
  <c r="AM669" i="1" s="1"/>
  <c r="AL668" i="1"/>
  <c r="AM668" i="1" s="1"/>
  <c r="AH700" i="1"/>
  <c r="AL700" i="1" s="1"/>
  <c r="AM700" i="1" s="1"/>
  <c r="AI66" i="1"/>
  <c r="AL66" i="1" s="1"/>
  <c r="AM66" i="1" s="1"/>
  <c r="AL40" i="1"/>
  <c r="AM40" i="1" s="1"/>
  <c r="AL577" i="1"/>
  <c r="AM577" i="1" s="1"/>
  <c r="AH810" i="1"/>
  <c r="AL810" i="1" s="1"/>
  <c r="AM810" i="1" s="1"/>
  <c r="AH27" i="1"/>
  <c r="AL27" i="1" s="1"/>
  <c r="AM27" i="1" s="1"/>
  <c r="AL123" i="1"/>
  <c r="AM123" i="1" s="1"/>
  <c r="AH102" i="1"/>
  <c r="AL102" i="1" s="1"/>
  <c r="AM102" i="1" s="1"/>
  <c r="AL21" i="1"/>
  <c r="AM21" i="1" s="1"/>
  <c r="AL92" i="1"/>
  <c r="AM92" i="1" s="1"/>
  <c r="AL249" i="1"/>
  <c r="AM249" i="1" s="1"/>
  <c r="AH295" i="1"/>
  <c r="AL295" i="1" s="1"/>
  <c r="AM295" i="1" s="1"/>
  <c r="AH156" i="1"/>
  <c r="AL156" i="1" s="1"/>
  <c r="AM156" i="1" s="1"/>
  <c r="AH45" i="1"/>
  <c r="AL45" i="1" s="1"/>
  <c r="AM45" i="1" s="1"/>
  <c r="AL697" i="1"/>
  <c r="AM697" i="1" s="1"/>
  <c r="AL842" i="1"/>
  <c r="AM842" i="1" s="1"/>
  <c r="AI709" i="1"/>
  <c r="AL709" i="1" s="1"/>
  <c r="AM709" i="1" s="1"/>
  <c r="AL788" i="1"/>
  <c r="AM788" i="1" s="1"/>
  <c r="AL32" i="1"/>
  <c r="AM32" i="1" s="1"/>
  <c r="AH608" i="1"/>
  <c r="AL608" i="1" s="1"/>
  <c r="AM608" i="1" s="1"/>
  <c r="AL196" i="1"/>
  <c r="AM196" i="1" s="1"/>
  <c r="AL672" i="1"/>
  <c r="AM672" i="1" s="1"/>
  <c r="AL689" i="1"/>
  <c r="AM689" i="1" s="1"/>
  <c r="AL254" i="1"/>
  <c r="AM254" i="1" s="1"/>
  <c r="AL784" i="1"/>
  <c r="AM784" i="1" s="1"/>
  <c r="AI764" i="1"/>
  <c r="AL764" i="1" s="1"/>
  <c r="AM764" i="1" s="1"/>
  <c r="AH737" i="1"/>
  <c r="AL737" i="1" s="1"/>
  <c r="AM737" i="1" s="1"/>
  <c r="AH279" i="1"/>
  <c r="AL279" i="1" s="1"/>
  <c r="AH648" i="1"/>
  <c r="AL648" i="1" s="1"/>
  <c r="AH848" i="1"/>
  <c r="AL848" i="1" s="1"/>
  <c r="AM848" i="1" s="1"/>
  <c r="AH70" i="1"/>
  <c r="AL70" i="1" s="1"/>
  <c r="AM70" i="1" s="1"/>
  <c r="AH176" i="1"/>
  <c r="AL176" i="1" s="1"/>
  <c r="AM176" i="1" s="1"/>
  <c r="AH414" i="1"/>
  <c r="AL414" i="1" s="1"/>
  <c r="AM414" i="1" s="1"/>
  <c r="AH673" i="1"/>
  <c r="AL673" i="1" s="1"/>
  <c r="AM673" i="1" s="1"/>
  <c r="AH328" i="1"/>
  <c r="AL328" i="1" s="1"/>
  <c r="AM328" i="1" s="1"/>
  <c r="AH644" i="1"/>
  <c r="AL644" i="1" s="1"/>
  <c r="AM644" i="1" s="1"/>
  <c r="AH303" i="1"/>
  <c r="AL303" i="1" s="1"/>
  <c r="AM303" i="1" s="1"/>
  <c r="AH191" i="1"/>
  <c r="AL191" i="1" s="1"/>
  <c r="AH22" i="1"/>
  <c r="AL22" i="1" s="1"/>
  <c r="AM22" i="1" s="1"/>
  <c r="AH85" i="1"/>
  <c r="AL85" i="1" s="1"/>
  <c r="AM85" i="1" s="1"/>
  <c r="AH266" i="1"/>
  <c r="AL266" i="1" s="1"/>
  <c r="AM266" i="1" s="1"/>
  <c r="AH189" i="1"/>
  <c r="AL189" i="1" s="1"/>
  <c r="AM189" i="1" s="1"/>
  <c r="AH289" i="1"/>
  <c r="AL289" i="1" s="1"/>
  <c r="AM289" i="1" s="1"/>
  <c r="AH698" i="1"/>
  <c r="AJ698" i="1" s="1"/>
  <c r="AH190" i="1"/>
  <c r="AL190" i="1" s="1"/>
  <c r="AM190" i="1" s="1"/>
  <c r="AH199" i="1"/>
  <c r="AL199" i="1" s="1"/>
  <c r="AM199" i="1" s="1"/>
  <c r="AB776" i="1"/>
  <c r="AB232" i="1"/>
  <c r="AN232" i="1" s="1"/>
  <c r="AB573" i="1"/>
  <c r="AN573" i="1" s="1"/>
  <c r="AB828" i="1"/>
  <c r="AN828" i="1" s="1"/>
  <c r="AB419" i="1"/>
  <c r="AN419" i="1" s="1"/>
  <c r="AB154" i="1"/>
  <c r="AB358" i="1"/>
  <c r="AB613" i="1"/>
  <c r="AB153" i="1"/>
  <c r="AN153" i="1" s="1"/>
  <c r="AB264" i="1"/>
  <c r="AN264" i="1" s="1"/>
  <c r="AB852" i="1"/>
  <c r="AN852" i="1" s="1"/>
  <c r="AB393" i="1"/>
  <c r="AB433" i="1"/>
  <c r="AN433" i="1" s="1"/>
  <c r="AB487" i="1"/>
  <c r="AN487" i="1" s="1"/>
  <c r="AB787" i="1"/>
  <c r="AN787" i="1" s="1"/>
  <c r="AB100" i="1"/>
  <c r="AB547" i="1"/>
  <c r="AN547" i="1" s="1"/>
  <c r="AB629" i="1"/>
  <c r="AN629" i="1" s="1"/>
  <c r="AB546" i="1"/>
  <c r="AN546" i="1" s="1"/>
  <c r="AB474" i="1"/>
  <c r="AN474" i="1" s="1"/>
  <c r="AB382" i="1"/>
  <c r="AB440" i="1"/>
  <c r="AN440" i="1" s="1"/>
  <c r="AB588" i="1"/>
  <c r="AN588" i="1" s="1"/>
  <c r="AB767" i="1"/>
  <c r="AN767" i="1" s="1"/>
  <c r="AB130" i="1"/>
  <c r="AN130" i="1" s="1"/>
  <c r="AB334" i="1"/>
  <c r="AN334" i="1" s="1"/>
  <c r="AB563" i="1"/>
  <c r="AB838" i="1"/>
  <c r="AB430" i="1"/>
  <c r="AN430" i="1" s="1"/>
  <c r="AB129" i="1"/>
  <c r="AN129" i="1" s="1"/>
  <c r="AB502" i="1"/>
  <c r="AB806" i="1"/>
  <c r="AB820" i="1"/>
  <c r="AB72" i="1"/>
  <c r="AN72" i="1" s="1"/>
  <c r="AB333" i="1"/>
  <c r="AN333" i="1" s="1"/>
  <c r="AB37" i="1"/>
  <c r="AB182" i="1"/>
  <c r="AB80" i="1"/>
  <c r="AB383" i="1"/>
  <c r="AB439" i="1"/>
  <c r="AN439" i="1" s="1"/>
  <c r="AB595" i="1"/>
  <c r="AN595" i="1" s="1"/>
  <c r="AB792" i="1"/>
  <c r="AB736" i="1"/>
  <c r="AB283" i="1"/>
  <c r="AB141" i="1"/>
  <c r="AB512" i="1"/>
  <c r="AN512" i="1" s="1"/>
  <c r="AB471" i="1"/>
  <c r="AN471" i="1" s="1"/>
  <c r="AB181" i="1"/>
  <c r="AB661" i="1"/>
  <c r="AN661" i="1" s="1"/>
  <c r="AB856" i="1"/>
  <c r="AB169" i="1"/>
  <c r="AN169" i="1" s="1"/>
  <c r="AB55" i="1"/>
  <c r="AN55" i="1" s="1"/>
  <c r="AB355" i="1"/>
  <c r="AN355" i="1" s="1"/>
  <c r="AB354" i="1"/>
  <c r="AN354" i="1" s="1"/>
  <c r="AB28" i="1"/>
  <c r="AB692" i="1"/>
  <c r="AB862" i="1"/>
  <c r="AN862" i="1" s="1"/>
  <c r="AB570" i="1"/>
  <c r="AB112" i="1"/>
  <c r="AN112" i="1" s="1"/>
  <c r="AB168" i="1"/>
  <c r="AN168" i="1" s="1"/>
  <c r="AB541" i="1"/>
  <c r="AN541" i="1" s="1"/>
  <c r="AB853" i="1"/>
  <c r="AB64" i="1"/>
  <c r="AN64" i="1" s="1"/>
  <c r="AB640" i="1"/>
  <c r="AN640" i="1" s="1"/>
  <c r="AB819" i="1"/>
  <c r="AN819" i="1" s="1"/>
  <c r="AB24" i="1"/>
  <c r="AB606" i="1"/>
  <c r="AB781" i="1"/>
  <c r="AN781" i="1" s="1"/>
  <c r="AB539" i="1"/>
  <c r="AN539" i="1" s="1"/>
  <c r="AB290" i="1"/>
  <c r="AB332" i="1"/>
  <c r="AN332" i="1" s="1"/>
  <c r="AB475" i="1"/>
  <c r="AN475" i="1" s="1"/>
  <c r="AB849" i="1"/>
  <c r="AB220" i="1"/>
  <c r="AN220" i="1" s="1"/>
  <c r="AB206" i="1"/>
  <c r="AN206" i="1" s="1"/>
  <c r="AB780" i="1"/>
  <c r="AN780" i="1" s="1"/>
  <c r="AB585" i="1"/>
  <c r="AN585" i="1" s="1"/>
  <c r="AB379" i="1"/>
  <c r="AN379" i="1" s="1"/>
  <c r="AB197" i="1"/>
  <c r="AB378" i="1"/>
  <c r="AN378" i="1" s="1"/>
  <c r="AB377" i="1"/>
  <c r="AN377" i="1" s="1"/>
  <c r="AB468" i="1"/>
  <c r="AB817" i="1"/>
  <c r="AN817" i="1" s="1"/>
  <c r="AB390" i="1"/>
  <c r="AB366" i="1"/>
  <c r="AN366" i="1" s="1"/>
  <c r="AB111" i="1"/>
  <c r="AN111" i="1" s="1"/>
  <c r="AB398" i="1"/>
  <c r="AN398" i="1" s="1"/>
  <c r="AB216" i="1"/>
  <c r="AN216" i="1" s="1"/>
  <c r="AB365" i="1"/>
  <c r="AN365" i="1" s="1"/>
  <c r="AB690" i="1"/>
  <c r="AB454" i="1"/>
  <c r="AN454" i="1" s="1"/>
  <c r="AB569" i="1"/>
  <c r="AN569" i="1" s="1"/>
  <c r="AB426" i="1"/>
  <c r="AN426" i="1" s="1"/>
  <c r="AB558" i="1"/>
  <c r="AN558" i="1" s="1"/>
  <c r="AB672" i="1"/>
  <c r="AB638" i="1"/>
  <c r="AN638" i="1" s="1"/>
  <c r="AB124" i="1"/>
  <c r="AB175" i="1"/>
  <c r="AB109" i="1"/>
  <c r="AN109" i="1" s="1"/>
  <c r="AB657" i="1"/>
  <c r="AN657" i="1" s="1"/>
  <c r="AB437" i="1"/>
  <c r="AB137" i="1"/>
  <c r="AN137" i="1" s="1"/>
  <c r="AB136" i="1"/>
  <c r="AN136" i="1" s="1"/>
  <c r="AB204" i="1"/>
  <c r="AN204" i="1" s="1"/>
  <c r="AB637" i="1"/>
  <c r="AN637" i="1" s="1"/>
  <c r="AB53" i="1"/>
  <c r="AB537" i="1"/>
  <c r="AB636" i="1"/>
  <c r="AN636" i="1" s="1"/>
  <c r="AB239" i="1"/>
  <c r="AN239" i="1" s="1"/>
  <c r="AB738" i="1"/>
  <c r="AB309" i="1"/>
  <c r="AB106" i="1"/>
  <c r="AN106" i="1" s="1"/>
  <c r="AB643" i="1"/>
  <c r="AN643" i="1" s="1"/>
  <c r="AB194" i="1"/>
  <c r="AB620" i="1"/>
  <c r="AN620" i="1" s="1"/>
  <c r="AB304" i="1"/>
  <c r="AB831" i="1"/>
  <c r="AN831" i="1" s="1"/>
  <c r="AB86" i="1"/>
  <c r="AN86" i="1" s="1"/>
  <c r="AB667" i="1"/>
  <c r="AB713" i="1"/>
  <c r="AB59" i="1"/>
  <c r="AN59" i="1" s="1"/>
  <c r="AB858" i="1"/>
  <c r="AN858" i="1" s="1"/>
  <c r="AB116" i="1"/>
  <c r="AN116" i="1" s="1"/>
  <c r="AB122" i="1"/>
  <c r="AN122" i="1" s="1"/>
  <c r="AB857" i="1"/>
  <c r="AB757" i="1"/>
  <c r="AN757" i="1" s="1"/>
  <c r="AB307" i="1"/>
  <c r="AB265" i="1"/>
  <c r="AB320" i="1"/>
  <c r="AB210" i="1"/>
  <c r="AB633" i="1"/>
  <c r="AN633" i="1" s="1"/>
  <c r="AB755" i="1"/>
  <c r="AN755" i="1" s="1"/>
  <c r="AB689" i="1"/>
  <c r="AB155" i="1"/>
  <c r="AB143" i="1"/>
  <c r="AN143" i="1" s="1"/>
  <c r="AB38" i="1"/>
  <c r="AN38" i="1" s="1"/>
  <c r="AB747" i="1"/>
  <c r="AB337" i="1"/>
  <c r="AN337" i="1" s="1"/>
  <c r="AB504" i="1"/>
  <c r="AB709" i="1"/>
  <c r="AB236" i="1"/>
  <c r="AB830" i="1"/>
  <c r="AN830" i="1" s="1"/>
  <c r="AB842" i="1"/>
  <c r="AB395" i="1"/>
  <c r="AN395" i="1" s="1"/>
  <c r="AB258" i="1"/>
  <c r="AB662" i="1"/>
  <c r="AN662" i="1" s="1"/>
  <c r="AB687" i="1"/>
  <c r="AN687" i="1" s="1"/>
  <c r="AB400" i="1"/>
  <c r="AN400" i="1" s="1"/>
  <c r="AB57" i="1"/>
  <c r="AN57" i="1" s="1"/>
  <c r="AB790" i="1"/>
  <c r="AB697" i="1"/>
  <c r="AB255" i="1"/>
  <c r="AB45" i="1"/>
  <c r="AB19" i="1"/>
  <c r="AN19" i="1" s="1"/>
  <c r="AB321" i="1"/>
  <c r="AN321" i="1" s="1"/>
  <c r="AB411" i="1"/>
  <c r="AN411" i="1" s="1"/>
  <c r="AB348" i="1"/>
  <c r="AN348" i="1" s="1"/>
  <c r="AB530" i="1"/>
  <c r="AN530" i="1" s="1"/>
  <c r="AB460" i="1"/>
  <c r="AB156" i="1"/>
  <c r="AB506" i="1"/>
  <c r="AN506" i="1" s="1"/>
  <c r="AB295" i="1"/>
  <c r="AB756" i="1"/>
  <c r="AN756" i="1" s="1"/>
  <c r="AB412" i="1"/>
  <c r="AN412" i="1" s="1"/>
  <c r="AB634" i="1"/>
  <c r="AN634" i="1" s="1"/>
  <c r="AB814" i="1"/>
  <c r="AB323" i="1"/>
  <c r="AN323" i="1" s="1"/>
  <c r="AB249" i="1"/>
  <c r="AB92" i="1"/>
  <c r="AB21" i="1"/>
  <c r="AB102" i="1"/>
  <c r="AB123" i="1"/>
  <c r="AB117" i="1"/>
  <c r="AN117" i="1" s="1"/>
  <c r="AB237" i="1"/>
  <c r="AN237" i="1" s="1"/>
  <c r="AB619" i="1"/>
  <c r="AN619" i="1" s="1"/>
  <c r="AB531" i="1"/>
  <c r="AN531" i="1" s="1"/>
  <c r="AB76" i="1"/>
  <c r="AN76" i="1" s="1"/>
  <c r="AB325" i="1"/>
  <c r="AB82" i="1"/>
  <c r="AN82" i="1" s="1"/>
  <c r="AB27" i="1"/>
  <c r="AB810" i="1"/>
  <c r="AB577" i="1"/>
  <c r="AB492" i="1"/>
  <c r="AN492" i="1" s="1"/>
  <c r="AB532" i="1"/>
  <c r="AN532" i="1" s="1"/>
  <c r="AB445" i="1"/>
  <c r="AN445" i="1" s="1"/>
  <c r="AB268" i="1"/>
  <c r="AB751" i="1"/>
  <c r="AN751" i="1" s="1"/>
  <c r="AB793" i="1"/>
  <c r="AB40" i="1"/>
  <c r="AB360" i="1"/>
  <c r="AN360" i="1" s="1"/>
  <c r="AB493" i="1"/>
  <c r="AN493" i="1" s="1"/>
  <c r="AB507" i="1"/>
  <c r="AN507" i="1" s="1"/>
  <c r="AB66" i="1"/>
  <c r="AB213" i="1"/>
  <c r="AN213" i="1" s="1"/>
  <c r="AB566" i="1"/>
  <c r="AN566" i="1" s="1"/>
  <c r="AB832" i="1"/>
  <c r="AN832" i="1" s="1"/>
  <c r="AB700" i="1"/>
  <c r="AB508" i="1"/>
  <c r="AN508" i="1" s="1"/>
  <c r="AB668" i="1"/>
  <c r="AB536" i="1"/>
  <c r="AN536" i="1" s="1"/>
  <c r="AB669" i="1"/>
  <c r="AB436" i="1"/>
  <c r="AB591" i="1"/>
  <c r="AN591" i="1" s="1"/>
  <c r="AB580" i="1"/>
  <c r="AN580" i="1" s="1"/>
  <c r="AB463" i="1"/>
  <c r="AN463" i="1" s="1"/>
  <c r="AB203" i="1"/>
  <c r="AN203" i="1" s="1"/>
  <c r="AB582" i="1"/>
  <c r="AN582" i="1" s="1"/>
  <c r="AB41" i="1"/>
  <c r="AN41" i="1" s="1"/>
  <c r="AB215" i="1"/>
  <c r="AN215" i="1" s="1"/>
  <c r="AB162" i="1"/>
  <c r="AN162" i="1" s="1"/>
  <c r="AB611" i="1"/>
  <c r="AB404" i="1"/>
  <c r="AN404" i="1" s="1"/>
  <c r="AB413" i="1"/>
  <c r="AB271" i="1"/>
  <c r="AB549" i="1"/>
  <c r="AN549" i="1" s="1"/>
  <c r="AB148" i="1"/>
  <c r="AN148" i="1" s="1"/>
  <c r="AB813" i="1"/>
  <c r="AB300" i="1"/>
  <c r="AB447" i="1"/>
  <c r="AN447" i="1" s="1"/>
  <c r="AB495" i="1"/>
  <c r="AN495" i="1" s="1"/>
  <c r="AB33" i="1"/>
  <c r="AB745" i="1"/>
  <c r="AN745" i="1" s="1"/>
  <c r="AB465" i="1"/>
  <c r="AN465" i="1" s="1"/>
  <c r="AB243" i="1"/>
  <c r="AN243" i="1" s="1"/>
  <c r="AB195" i="1"/>
  <c r="AB387" i="1"/>
  <c r="AN387" i="1" s="1"/>
  <c r="AB538" i="1"/>
  <c r="AB338" i="1"/>
  <c r="AN338" i="1" s="1"/>
  <c r="AB466" i="1"/>
  <c r="AN466" i="1" s="1"/>
  <c r="AB139" i="1"/>
  <c r="AN139" i="1" s="1"/>
  <c r="AB568" i="1"/>
  <c r="AN568" i="1" s="1"/>
  <c r="AB272" i="1"/>
  <c r="AB795" i="1"/>
  <c r="AB299" i="1"/>
  <c r="AB674" i="1"/>
  <c r="AB397" i="1"/>
  <c r="AN397" i="1" s="1"/>
  <c r="AB150" i="1"/>
  <c r="AN150" i="1" s="1"/>
  <c r="AB349" i="1"/>
  <c r="AN349" i="1" s="1"/>
  <c r="AB329" i="1"/>
  <c r="AB652" i="1"/>
  <c r="AN652" i="1" s="1"/>
  <c r="AB753" i="1"/>
  <c r="AN753" i="1" s="1"/>
  <c r="AB389" i="1"/>
  <c r="AN389" i="1" s="1"/>
  <c r="AB675" i="1"/>
  <c r="AN675" i="1" s="1"/>
  <c r="AB359" i="1"/>
  <c r="AB719" i="1"/>
  <c r="AN719" i="1" s="1"/>
  <c r="AB808" i="1"/>
  <c r="AN808" i="1" s="1"/>
  <c r="AB797" i="1"/>
  <c r="AB802" i="1"/>
  <c r="AB816" i="1"/>
  <c r="AN816" i="1" s="1"/>
  <c r="AB584" i="1"/>
  <c r="AN584" i="1" s="1"/>
  <c r="AB415" i="1"/>
  <c r="AB26" i="1"/>
  <c r="AN26" i="1" s="1"/>
  <c r="AB510" i="1"/>
  <c r="AN510" i="1" s="1"/>
  <c r="AB370" i="1"/>
  <c r="AB110" i="1"/>
  <c r="AN110" i="1" s="1"/>
  <c r="AB594" i="1"/>
  <c r="AN594" i="1" s="1"/>
  <c r="AB405" i="1"/>
  <c r="AN405" i="1" s="1"/>
  <c r="AB69" i="1"/>
  <c r="AN69" i="1" s="1"/>
  <c r="AB246" i="1"/>
  <c r="AN246" i="1" s="1"/>
  <c r="AB291" i="1"/>
  <c r="AB488" i="1"/>
  <c r="AN488" i="1" s="1"/>
  <c r="AB799" i="1"/>
  <c r="AB772" i="1"/>
  <c r="AN772" i="1" s="1"/>
  <c r="AB677" i="1"/>
  <c r="AN677" i="1" s="1"/>
  <c r="AB292" i="1"/>
  <c r="AB178" i="1"/>
  <c r="AB186" i="1"/>
  <c r="AN186" i="1" s="1"/>
  <c r="AB773" i="1"/>
  <c r="AN773" i="1" s="1"/>
  <c r="AB778" i="1"/>
  <c r="AB297" i="1"/>
  <c r="AB120" i="1"/>
  <c r="AB140" i="1"/>
  <c r="AB746" i="1"/>
  <c r="AB277" i="1"/>
  <c r="AB754" i="1"/>
  <c r="AN754" i="1" s="1"/>
  <c r="AB380" i="1"/>
  <c r="AN380" i="1" s="1"/>
  <c r="AB707" i="1"/>
  <c r="AN707" i="1" s="1"/>
  <c r="AB351" i="1"/>
  <c r="AN351" i="1" s="1"/>
  <c r="AB789" i="1"/>
  <c r="AB235" i="1"/>
  <c r="AB779" i="1"/>
  <c r="AN779" i="1" s="1"/>
  <c r="AB423" i="1"/>
  <c r="AN423" i="1" s="1"/>
  <c r="AB18" i="1"/>
  <c r="AB604" i="1"/>
  <c r="AB552" i="1"/>
  <c r="AB477" i="1"/>
  <c r="AB103" i="1"/>
  <c r="AB132" i="1"/>
  <c r="AB529" i="1"/>
  <c r="AN529" i="1" s="1"/>
  <c r="AB58" i="1"/>
  <c r="AN58" i="1" s="1"/>
  <c r="AB420" i="1"/>
  <c r="AN420" i="1" s="1"/>
  <c r="AB374" i="1"/>
  <c r="AN374" i="1" s="1"/>
  <c r="AB104" i="1"/>
  <c r="AN104" i="1" s="1"/>
  <c r="AB368" i="1"/>
  <c r="AN368" i="1" s="1"/>
  <c r="AB149" i="1"/>
  <c r="AN149" i="1" s="1"/>
  <c r="AB663" i="1"/>
  <c r="AN663" i="1" s="1"/>
  <c r="AB741" i="1"/>
  <c r="AB452" i="1"/>
  <c r="AN452" i="1" s="1"/>
  <c r="AB105" i="1"/>
  <c r="AN105" i="1" s="1"/>
  <c r="AB200" i="1"/>
  <c r="AB211" i="1"/>
  <c r="AB614" i="1"/>
  <c r="AB765" i="1"/>
  <c r="AB554" i="1"/>
  <c r="AN554" i="1" s="1"/>
  <c r="AB665" i="1"/>
  <c r="AN665" i="1" s="1"/>
  <c r="AB523" i="1"/>
  <c r="AB318" i="1"/>
  <c r="AB221" i="1"/>
  <c r="AN221" i="1" s="1"/>
  <c r="AB107" i="1"/>
  <c r="AN107" i="1" s="1"/>
  <c r="AB434" i="1"/>
  <c r="AN434" i="1" s="1"/>
  <c r="AB93" i="1"/>
  <c r="AB666" i="1"/>
  <c r="AB193" i="1"/>
  <c r="AB699" i="1"/>
  <c r="AB386" i="1"/>
  <c r="AN386" i="1" s="1"/>
  <c r="AB749" i="1"/>
  <c r="AB324" i="1"/>
  <c r="AB94" i="1"/>
  <c r="AB133" i="1"/>
  <c r="AB301" i="1"/>
  <c r="AB401" i="1"/>
  <c r="AN401" i="1" s="1"/>
  <c r="AB157" i="1"/>
  <c r="AB158" i="1"/>
  <c r="AN158" i="1" s="1"/>
  <c r="AB635" i="1"/>
  <c r="AN635" i="1" s="1"/>
  <c r="AB446" i="1"/>
  <c r="AN446" i="1" s="1"/>
  <c r="AB533" i="1"/>
  <c r="AN533" i="1" s="1"/>
  <c r="AB845" i="1"/>
  <c r="AB555" i="1"/>
  <c r="AN555" i="1" s="1"/>
  <c r="AB479" i="1"/>
  <c r="AN479" i="1" s="1"/>
  <c r="AB744" i="1"/>
  <c r="AN744" i="1" s="1"/>
  <c r="AB688" i="1"/>
  <c r="AB435" i="1"/>
  <c r="AN435" i="1" s="1"/>
  <c r="AB30" i="1"/>
  <c r="AB859" i="1"/>
  <c r="AN859" i="1" s="1"/>
  <c r="AB269" i="1"/>
  <c r="AB260" i="1"/>
  <c r="AN260" i="1" s="1"/>
  <c r="AB691" i="1"/>
  <c r="AB462" i="1"/>
  <c r="AN462" i="1" s="1"/>
  <c r="AB394" i="1"/>
  <c r="AN394" i="1" s="1"/>
  <c r="AB579" i="1"/>
  <c r="AB270" i="1"/>
  <c r="AB602" i="1"/>
  <c r="AB108" i="1"/>
  <c r="AN108" i="1" s="1"/>
  <c r="AB160" i="1"/>
  <c r="AN160" i="1" s="1"/>
  <c r="AB670" i="1"/>
  <c r="AB794" i="1"/>
  <c r="AB222" i="1"/>
  <c r="AN222" i="1" s="1"/>
  <c r="AB240" i="1"/>
  <c r="AN240" i="1" s="1"/>
  <c r="AB494" i="1"/>
  <c r="AN494" i="1" s="1"/>
  <c r="AB403" i="1"/>
  <c r="AN403" i="1" s="1"/>
  <c r="AB241" i="1"/>
  <c r="AN241" i="1" s="1"/>
  <c r="AB704" i="1"/>
  <c r="AN704" i="1" s="1"/>
  <c r="AB242" i="1"/>
  <c r="AN242" i="1" s="1"/>
  <c r="AB145" i="1"/>
  <c r="AN145" i="1" s="1"/>
  <c r="AB833" i="1"/>
  <c r="AB481" i="1"/>
  <c r="AN481" i="1" s="1"/>
  <c r="AB343" i="1"/>
  <c r="AN343" i="1" s="1"/>
  <c r="AB716" i="1"/>
  <c r="AN716" i="1" s="1"/>
  <c r="AB425" i="1"/>
  <c r="AN425" i="1" s="1"/>
  <c r="AB361" i="1"/>
  <c r="AN361" i="1" s="1"/>
  <c r="AB95" i="1"/>
  <c r="AN95" i="1" s="1"/>
  <c r="AB860" i="1"/>
  <c r="AN860" i="1" s="1"/>
  <c r="AB650" i="1"/>
  <c r="AN650" i="1" s="1"/>
  <c r="AB192" i="1"/>
  <c r="AB244" i="1"/>
  <c r="AN244" i="1" s="1"/>
  <c r="AB706" i="1"/>
  <c r="AN706" i="1" s="1"/>
  <c r="AB557" i="1"/>
  <c r="AN557" i="1" s="1"/>
  <c r="AB761" i="1"/>
  <c r="AN761" i="1" s="1"/>
  <c r="AB651" i="1"/>
  <c r="AN651" i="1" s="1"/>
  <c r="AB262" i="1"/>
  <c r="AN262" i="1" s="1"/>
  <c r="AB245" i="1"/>
  <c r="AN245" i="1" s="1"/>
  <c r="AB311" i="1"/>
  <c r="AN311" i="1" s="1"/>
  <c r="AB363" i="1"/>
  <c r="AN363" i="1" s="1"/>
  <c r="AB369" i="1"/>
  <c r="AB163" i="1"/>
  <c r="AN163" i="1" s="1"/>
  <c r="AB339" i="1"/>
  <c r="AB164" i="1"/>
  <c r="AN164" i="1" s="1"/>
  <c r="AB364" i="1"/>
  <c r="AN364" i="1" s="1"/>
  <c r="AB48" i="1"/>
  <c r="AN48" i="1" s="1"/>
  <c r="AB205" i="1"/>
  <c r="AN205" i="1" s="1"/>
  <c r="AB559" i="1"/>
  <c r="AN559" i="1" s="1"/>
  <c r="AB718" i="1"/>
  <c r="AN718" i="1" s="1"/>
  <c r="AB313" i="1"/>
  <c r="AB777" i="1"/>
  <c r="AB350" i="1"/>
  <c r="AN350" i="1" s="1"/>
  <c r="AB497" i="1"/>
  <c r="AN497" i="1" s="1"/>
  <c r="AB177" i="1"/>
  <c r="AB224" i="1"/>
  <c r="AN224" i="1" s="1"/>
  <c r="AB467" i="1"/>
  <c r="AN467" i="1" s="1"/>
  <c r="AB146" i="1"/>
  <c r="AN146" i="1" s="1"/>
  <c r="AB391" i="1"/>
  <c r="AB185" i="1"/>
  <c r="AB448" i="1"/>
  <c r="AB593" i="1"/>
  <c r="AB645" i="1"/>
  <c r="AB622" i="1"/>
  <c r="AN622" i="1" s="1"/>
  <c r="AB225" i="1"/>
  <c r="AN225" i="1" s="1"/>
  <c r="AB654" i="1"/>
  <c r="AB165" i="1"/>
  <c r="AN165" i="1" s="1"/>
  <c r="AB847" i="1"/>
  <c r="AN847" i="1" s="1"/>
  <c r="AB607" i="1"/>
  <c r="AB406" i="1"/>
  <c r="AB14" i="1"/>
  <c r="AN14" i="1" s="1"/>
  <c r="AB678" i="1"/>
  <c r="AN678" i="1" s="1"/>
  <c r="AB720" i="1"/>
  <c r="AN720" i="1" s="1"/>
  <c r="AB187" i="1"/>
  <c r="AB455" i="1"/>
  <c r="AB623" i="1"/>
  <c r="AN623" i="1" s="1"/>
  <c r="AB407" i="1"/>
  <c r="AB276" i="1"/>
  <c r="AN276" i="1" s="1"/>
  <c r="AB392" i="1"/>
  <c r="AB88" i="1"/>
  <c r="AB646" i="1"/>
  <c r="AB610" i="1"/>
  <c r="AB247" i="1"/>
  <c r="AN247" i="1" s="1"/>
  <c r="AB208" i="1"/>
  <c r="AN208" i="1" s="1"/>
  <c r="AB599" i="1"/>
  <c r="AB722" i="1"/>
  <c r="AB79" i="1"/>
  <c r="AB501" i="1"/>
  <c r="AN501" i="1" s="1"/>
  <c r="AB263" i="1"/>
  <c r="AN263" i="1" s="1"/>
  <c r="AB600" i="1"/>
  <c r="AB98" i="1"/>
  <c r="AB812" i="1"/>
  <c r="AB345" i="1"/>
  <c r="AB456" i="1"/>
  <c r="AB680" i="1"/>
  <c r="AB278" i="1"/>
  <c r="AB740" i="1"/>
  <c r="AB723" i="1"/>
  <c r="AB352" i="1"/>
  <c r="AN352" i="1" s="1"/>
  <c r="AB227" i="1"/>
  <c r="AN227" i="1" s="1"/>
  <c r="AB257" i="1"/>
  <c r="AB774" i="1"/>
  <c r="AB701" i="1"/>
  <c r="AB91" i="1"/>
  <c r="AN91" i="1" s="1"/>
  <c r="AB288" i="1"/>
  <c r="AN288" i="1" s="1"/>
  <c r="AB44" i="1"/>
  <c r="AN44" i="1" s="1"/>
  <c r="AB840" i="1"/>
  <c r="AB52" i="1"/>
  <c r="AN52" i="1" s="1"/>
  <c r="AB385" i="1"/>
  <c r="AN385" i="1" s="1"/>
  <c r="AB768" i="1"/>
  <c r="AN768" i="1" s="1"/>
  <c r="AB763" i="1"/>
  <c r="AB218" i="1"/>
  <c r="AN218" i="1" s="1"/>
  <c r="AB422" i="1"/>
  <c r="AN422" i="1" s="1"/>
  <c r="AB101" i="1"/>
  <c r="AB335" i="1"/>
  <c r="AN335" i="1" s="1"/>
  <c r="AB217" i="1"/>
  <c r="AN217" i="1" s="1"/>
  <c r="AB734" i="1"/>
  <c r="AB630" i="1"/>
  <c r="AN630" i="1" s="1"/>
  <c r="AB597" i="1"/>
  <c r="AN597" i="1" s="1"/>
  <c r="AB73" i="1"/>
  <c r="AN73" i="1" s="1"/>
  <c r="AB609" i="1"/>
  <c r="AB545" i="1"/>
  <c r="AN545" i="1" s="1"/>
  <c r="AB522" i="1"/>
  <c r="AN522" i="1" s="1"/>
  <c r="AB572" i="1"/>
  <c r="AN572" i="1" s="1"/>
  <c r="AB410" i="1"/>
  <c r="AN410" i="1" s="1"/>
  <c r="AB409" i="1"/>
  <c r="AN409" i="1" s="1"/>
  <c r="AB473" i="1"/>
  <c r="AN473" i="1" s="1"/>
  <c r="AB659" i="1"/>
  <c r="AB803" i="1"/>
  <c r="AB655" i="1"/>
  <c r="AN655" i="1" s="1"/>
  <c r="AB367" i="1"/>
  <c r="AN367" i="1" s="1"/>
  <c r="AB801" i="1"/>
  <c r="AB729" i="1"/>
  <c r="AB550" i="1"/>
  <c r="AN550" i="1" s="1"/>
  <c r="AB837" i="1"/>
  <c r="AB81" i="1"/>
  <c r="AN81" i="1" s="1"/>
  <c r="AB733" i="1"/>
  <c r="AB851" i="1"/>
  <c r="AB498" i="1"/>
  <c r="AN498" i="1" s="1"/>
  <c r="AB298" i="1"/>
  <c r="AB521" i="1"/>
  <c r="AN521" i="1" s="1"/>
  <c r="AB782" i="1"/>
  <c r="AN782" i="1" s="1"/>
  <c r="AB693" i="1"/>
  <c r="AB485" i="1"/>
  <c r="AN485" i="1" s="1"/>
  <c r="AB282" i="1"/>
  <c r="AB561" i="1"/>
  <c r="AB233" i="1"/>
  <c r="AN233" i="1" s="1"/>
  <c r="AB511" i="1"/>
  <c r="AN511" i="1" s="1"/>
  <c r="AB658" i="1"/>
  <c r="AB836" i="1"/>
  <c r="AN836" i="1" s="1"/>
  <c r="AB565" i="1"/>
  <c r="AN565" i="1" s="1"/>
  <c r="AB544" i="1"/>
  <c r="AB626" i="1"/>
  <c r="AB625" i="1"/>
  <c r="AB373" i="1"/>
  <c r="AN373" i="1" s="1"/>
  <c r="AB489" i="1"/>
  <c r="AN489" i="1" s="1"/>
  <c r="AB353" i="1"/>
  <c r="AN353" i="1" s="1"/>
  <c r="AB294" i="1"/>
  <c r="AB809" i="1"/>
  <c r="AN809" i="1" s="1"/>
  <c r="AB469" i="1"/>
  <c r="AB74" i="1"/>
  <c r="AN74" i="1" s="1"/>
  <c r="AB317" i="1"/>
  <c r="AB226" i="1"/>
  <c r="AN226" i="1" s="1"/>
  <c r="AB528" i="1"/>
  <c r="AB615" i="1"/>
  <c r="AN615" i="1" s="1"/>
  <c r="AB63" i="1"/>
  <c r="AN63" i="1" s="1"/>
  <c r="AB438" i="1"/>
  <c r="AN438" i="1" s="1"/>
  <c r="AB503" i="1"/>
  <c r="AB587" i="1"/>
  <c r="AN587" i="1" s="1"/>
  <c r="AB179" i="1"/>
  <c r="AN179" i="1" s="1"/>
  <c r="AB97" i="1"/>
  <c r="AN97" i="1" s="1"/>
  <c r="AB827" i="1"/>
  <c r="AN827" i="1" s="1"/>
  <c r="AB639" i="1"/>
  <c r="AN639" i="1" s="1"/>
  <c r="AB848" i="1"/>
  <c r="AB835" i="1"/>
  <c r="AN835" i="1" s="1"/>
  <c r="AB119" i="1"/>
  <c r="AN119" i="1" s="1"/>
  <c r="AB721" i="1"/>
  <c r="AB15" i="1"/>
  <c r="AN15" i="1" s="1"/>
  <c r="AB331" i="1"/>
  <c r="AN331" i="1" s="1"/>
  <c r="AB70" i="1"/>
  <c r="AB818" i="1"/>
  <c r="AN818" i="1" s="1"/>
  <c r="AB274" i="1"/>
  <c r="AN274" i="1" s="1"/>
  <c r="AB605" i="1"/>
  <c r="AB834" i="1"/>
  <c r="AB603" i="1"/>
  <c r="AB621" i="1"/>
  <c r="AN621" i="1" s="1"/>
  <c r="AB42" i="1"/>
  <c r="AN42" i="1" s="1"/>
  <c r="AB500" i="1"/>
  <c r="AN500" i="1" s="1"/>
  <c r="AB87" i="1"/>
  <c r="AN87" i="1" s="1"/>
  <c r="AB771" i="1"/>
  <c r="AN771" i="1" s="1"/>
  <c r="AB62" i="1"/>
  <c r="AN62" i="1" s="1"/>
  <c r="AB319" i="1"/>
  <c r="AB414" i="1"/>
  <c r="AB752" i="1"/>
  <c r="AN752" i="1" s="1"/>
  <c r="AB31" i="1"/>
  <c r="AN31" i="1" s="1"/>
  <c r="AB261" i="1"/>
  <c r="AN261" i="1" s="1"/>
  <c r="AB861" i="1"/>
  <c r="AN861" i="1" s="1"/>
  <c r="AB223" i="1"/>
  <c r="AN223" i="1" s="1"/>
  <c r="AB770" i="1"/>
  <c r="AN770" i="1" s="1"/>
  <c r="AB583" i="1"/>
  <c r="AN583" i="1" s="1"/>
  <c r="AB705" i="1"/>
  <c r="AN705" i="1" s="1"/>
  <c r="AB61" i="1"/>
  <c r="AN61" i="1" s="1"/>
  <c r="AB592" i="1"/>
  <c r="AB464" i="1"/>
  <c r="AN464" i="1" s="1"/>
  <c r="AB47" i="1"/>
  <c r="AN47" i="1" s="1"/>
  <c r="AB825" i="1"/>
  <c r="AN825" i="1" s="1"/>
  <c r="AB402" i="1"/>
  <c r="AN402" i="1" s="1"/>
  <c r="AB135" i="1"/>
  <c r="AB525" i="1"/>
  <c r="AN525" i="1" s="1"/>
  <c r="AB171" i="1"/>
  <c r="AN171" i="1" s="1"/>
  <c r="AB480" i="1"/>
  <c r="AN480" i="1" s="1"/>
  <c r="AB327" i="1"/>
  <c r="AN327" i="1" s="1"/>
  <c r="AB578" i="1"/>
  <c r="AB766" i="1"/>
  <c r="AN766" i="1" s="1"/>
  <c r="AB134" i="1"/>
  <c r="AB212" i="1"/>
  <c r="AN212" i="1" s="1"/>
  <c r="AB376" i="1"/>
  <c r="AN376" i="1" s="1"/>
  <c r="AB590" i="1"/>
  <c r="AN590" i="1" s="1"/>
  <c r="AB499" i="1"/>
  <c r="AN499" i="1" s="1"/>
  <c r="AB238" i="1"/>
  <c r="AN238" i="1" s="1"/>
  <c r="AB844" i="1"/>
  <c r="AB576" i="1"/>
  <c r="AN576" i="1" s="1"/>
  <c r="AB758" i="1"/>
  <c r="AN758" i="1" s="1"/>
  <c r="AB234" i="1"/>
  <c r="AB443" i="1"/>
  <c r="AN443" i="1" s="1"/>
  <c r="AB823" i="1"/>
  <c r="AB189" i="1"/>
  <c r="AB478" i="1"/>
  <c r="AB553" i="1"/>
  <c r="AN553" i="1" s="1"/>
  <c r="AB375" i="1"/>
  <c r="AN375" i="1" s="1"/>
  <c r="AB289" i="1"/>
  <c r="AB791" i="1"/>
  <c r="AB748" i="1"/>
  <c r="AB711" i="1"/>
  <c r="AN711" i="1" s="1"/>
  <c r="AB384" i="1"/>
  <c r="AN384" i="1" s="1"/>
  <c r="AB656" i="1"/>
  <c r="AN656" i="1" s="1"/>
  <c r="AB347" i="1"/>
  <c r="AN347" i="1" s="1"/>
  <c r="AB190" i="1"/>
  <c r="AB199" i="1"/>
  <c r="AB12" i="1"/>
  <c r="AN12" i="1" s="1"/>
  <c r="AN167" i="1" l="1"/>
  <c r="AP695" i="1"/>
  <c r="AR695" i="1" s="1"/>
  <c r="AV695" i="1" s="1"/>
  <c r="AX695" i="1" s="1"/>
  <c r="AW695" i="1" s="1"/>
  <c r="AN723" i="1"/>
  <c r="AN726" i="1"/>
  <c r="AL680" i="1"/>
  <c r="AM680" i="1" s="1"/>
  <c r="AN680" i="1" s="1"/>
  <c r="AL391" i="1"/>
  <c r="AM391" i="1" s="1"/>
  <c r="AN391" i="1" s="1"/>
  <c r="AL845" i="1"/>
  <c r="AM845" i="1" s="1"/>
  <c r="AN845" i="1" s="1"/>
  <c r="AN725" i="1"/>
  <c r="AN178" i="1"/>
  <c r="AJ126" i="1"/>
  <c r="AL126" i="1" s="1"/>
  <c r="AM126" i="1" s="1"/>
  <c r="AN126" i="1" s="1"/>
  <c r="AN542" i="1"/>
  <c r="AL698" i="1"/>
  <c r="AM698" i="1" s="1"/>
  <c r="AN698" i="1" s="1"/>
  <c r="AN791" i="1"/>
  <c r="AN614" i="1"/>
  <c r="AN729" i="1"/>
  <c r="AM279" i="1"/>
  <c r="AN279" i="1" s="1"/>
  <c r="AM798" i="1"/>
  <c r="AN798" i="1" s="1"/>
  <c r="AM305" i="1"/>
  <c r="AN305" i="1" s="1"/>
  <c r="AM601" i="1"/>
  <c r="AN601" i="1" s="1"/>
  <c r="AM306" i="1"/>
  <c r="AN306" i="1" s="1"/>
  <c r="AM865" i="1"/>
  <c r="AN865" i="1" s="1"/>
  <c r="AM191" i="1"/>
  <c r="AN191" i="1" s="1"/>
  <c r="AM184" i="1"/>
  <c r="AN184" i="1" s="1"/>
  <c r="AM344" i="1"/>
  <c r="AN344" i="1" s="1"/>
  <c r="AM648" i="1"/>
  <c r="AN648" i="1" s="1"/>
  <c r="AM560" i="1"/>
  <c r="AN560" i="1" s="1"/>
  <c r="AM280" i="1"/>
  <c r="AN280" i="1" s="1"/>
  <c r="AM25" i="1"/>
  <c r="AN25" i="1" s="1"/>
  <c r="AM775" i="1"/>
  <c r="AN775" i="1" s="1"/>
  <c r="AM293" i="1"/>
  <c r="AN293" i="1" s="1"/>
  <c r="AM35" i="1"/>
  <c r="AN35" i="1" s="1"/>
  <c r="AV682" i="1"/>
  <c r="AX682" i="1" s="1"/>
  <c r="AW682" i="1" s="1"/>
  <c r="AN328" i="1"/>
  <c r="AN737" i="1"/>
  <c r="AN612" i="1"/>
  <c r="AN36" i="1"/>
  <c r="AN29" i="1"/>
  <c r="AN56" i="1"/>
  <c r="AN841" i="1"/>
  <c r="AN764" i="1"/>
  <c r="AN32" i="1"/>
  <c r="AN805" i="1"/>
  <c r="AN526" i="1"/>
  <c r="AN23" i="1"/>
  <c r="AN735" i="1"/>
  <c r="AN281" i="1"/>
  <c r="AN303" i="1"/>
  <c r="AN784" i="1"/>
  <c r="AN788" i="1"/>
  <c r="AN297" i="1"/>
  <c r="AN762" i="1"/>
  <c r="AN790" i="1"/>
  <c r="AN295" i="1"/>
  <c r="AN577" i="1"/>
  <c r="AN271" i="1"/>
  <c r="AN856" i="1"/>
  <c r="AN792" i="1"/>
  <c r="AN22" i="1"/>
  <c r="AN608" i="1"/>
  <c r="AN286" i="1"/>
  <c r="AN125" i="1"/>
  <c r="AN190" i="1"/>
  <c r="AN266" i="1"/>
  <c r="AN196" i="1"/>
  <c r="AN249" i="1"/>
  <c r="AN123" i="1"/>
  <c r="AN277" i="1"/>
  <c r="AN801" i="1"/>
  <c r="AN101" i="1"/>
  <c r="AN155" i="1"/>
  <c r="AN604" i="1"/>
  <c r="AN301" i="1"/>
  <c r="AN187" i="1"/>
  <c r="AN610" i="1"/>
  <c r="AN774" i="1"/>
  <c r="AN181" i="1"/>
  <c r="AN80" i="1"/>
  <c r="AN728" i="1"/>
  <c r="AN194" i="1"/>
  <c r="AN843" i="1"/>
  <c r="AN853" i="1"/>
  <c r="AN268" i="1"/>
  <c r="AN390" i="1"/>
  <c r="AN822" i="1"/>
  <c r="AN319" i="1"/>
  <c r="AN653" i="1"/>
  <c r="AN94" i="1"/>
  <c r="AN370" i="1"/>
  <c r="AN823" i="1"/>
  <c r="AN278" i="1"/>
  <c r="AN121" i="1"/>
  <c r="AN851" i="1"/>
  <c r="AN296" i="1"/>
  <c r="AN393" i="1"/>
  <c r="AN284" i="1"/>
  <c r="AN185" i="1"/>
  <c r="AN255" i="1"/>
  <c r="AN561" i="1"/>
  <c r="AN515" i="1"/>
  <c r="AN593" i="1"/>
  <c r="AN85" i="1"/>
  <c r="AN254" i="1"/>
  <c r="AN70" i="1"/>
  <c r="AN842" i="1"/>
  <c r="AN156" i="1"/>
  <c r="AN21" i="1"/>
  <c r="AN291" i="1"/>
  <c r="AN140" i="1"/>
  <c r="AN606" i="1"/>
  <c r="AN294" i="1"/>
  <c r="AN298" i="1"/>
  <c r="AN684" i="1"/>
  <c r="AN713" i="1"/>
  <c r="AN235" i="1"/>
  <c r="AN132" i="1"/>
  <c r="AN666" i="1"/>
  <c r="AN602" i="1"/>
  <c r="AN369" i="1"/>
  <c r="AN37" i="1"/>
  <c r="AN100" i="1"/>
  <c r="AN20" i="1"/>
  <c r="AN503" i="1"/>
  <c r="AN234" i="1"/>
  <c r="AN302" i="1"/>
  <c r="AN24" i="1"/>
  <c r="AN834" i="1"/>
  <c r="AN854" i="1"/>
  <c r="AN685" i="1"/>
  <c r="AN175" i="1"/>
  <c r="AN838" i="1"/>
  <c r="AN200" i="1"/>
  <c r="AN359" i="1"/>
  <c r="AN659" i="1"/>
  <c r="AN722" i="1"/>
  <c r="AN325" i="1"/>
  <c r="AN98" i="1"/>
  <c r="AN502" i="1"/>
  <c r="AN358" i="1"/>
  <c r="AN537" i="1"/>
  <c r="AN134" i="1"/>
  <c r="AN679" i="1"/>
  <c r="AN127" i="1"/>
  <c r="AN714" i="1"/>
  <c r="AN563" i="1"/>
  <c r="AN407" i="1"/>
  <c r="AN211" i="1"/>
  <c r="AN258" i="1"/>
  <c r="AN626" i="1"/>
  <c r="AN253" i="1"/>
  <c r="AN611" i="1"/>
  <c r="AN667" i="1"/>
  <c r="AN747" i="1"/>
  <c r="AN544" i="1"/>
  <c r="AN329" i="1"/>
  <c r="AN644" i="1"/>
  <c r="AN176" i="1"/>
  <c r="AN543" i="1"/>
  <c r="AN709" i="1"/>
  <c r="AN45" i="1"/>
  <c r="AN92" i="1"/>
  <c r="AN27" i="1"/>
  <c r="AN66" i="1"/>
  <c r="AN300" i="1"/>
  <c r="AN299" i="1"/>
  <c r="AN120" i="1"/>
  <c r="AN800" i="1"/>
  <c r="AN570" i="1"/>
  <c r="AN693" i="1"/>
  <c r="AN803" i="1"/>
  <c r="AN840" i="1"/>
  <c r="AN850" i="1"/>
  <c r="AN210" i="1"/>
  <c r="AN562" i="1"/>
  <c r="AN789" i="1"/>
  <c r="AN477" i="1"/>
  <c r="AN93" i="1"/>
  <c r="AN691" i="1"/>
  <c r="AN192" i="1"/>
  <c r="AN777" i="1"/>
  <c r="AN645" i="1"/>
  <c r="AN455" i="1"/>
  <c r="AN599" i="1"/>
  <c r="AN812" i="1"/>
  <c r="AN692" i="1"/>
  <c r="AN283" i="1"/>
  <c r="AN182" i="1"/>
  <c r="AN382" i="1"/>
  <c r="AN154" i="1"/>
  <c r="AN289" i="1"/>
  <c r="AN689" i="1"/>
  <c r="AN810" i="1"/>
  <c r="AN700" i="1"/>
  <c r="AN413" i="1"/>
  <c r="AN33" i="1"/>
  <c r="AN609" i="1"/>
  <c r="AN701" i="1"/>
  <c r="AN688" i="1"/>
  <c r="AN177" i="1"/>
  <c r="AN607" i="1"/>
  <c r="AN392" i="1"/>
  <c r="AN79" i="1"/>
  <c r="AN740" i="1"/>
  <c r="AN28" i="1"/>
  <c r="AN736" i="1"/>
  <c r="AN849" i="1"/>
  <c r="AN592" i="1"/>
  <c r="AN776" i="1"/>
  <c r="AN763" i="1"/>
  <c r="AN571" i="1"/>
  <c r="AN282" i="1"/>
  <c r="AN141" i="1"/>
  <c r="AN345" i="1"/>
  <c r="AN270" i="1"/>
  <c r="AN552" i="1"/>
  <c r="AN821" i="1"/>
  <c r="AN287" i="1"/>
  <c r="AN797" i="1"/>
  <c r="AN504" i="1"/>
  <c r="AN124" i="1"/>
  <c r="AN307" i="1"/>
  <c r="AN649" i="1"/>
  <c r="AN415" i="1"/>
  <c r="AN199" i="1"/>
  <c r="AN189" i="1"/>
  <c r="AN673" i="1"/>
  <c r="AN848" i="1"/>
  <c r="AN672" i="1"/>
  <c r="AN102" i="1"/>
  <c r="AN668" i="1"/>
  <c r="AN272" i="1"/>
  <c r="AN292" i="1"/>
  <c r="AN746" i="1"/>
  <c r="AN625" i="1"/>
  <c r="AN837" i="1"/>
  <c r="AN734" i="1"/>
  <c r="AN514" i="1"/>
  <c r="AN304" i="1"/>
  <c r="AN551" i="1"/>
  <c r="AN18" i="1"/>
  <c r="AN523" i="1"/>
  <c r="AN324" i="1"/>
  <c r="AN30" i="1"/>
  <c r="AN794" i="1"/>
  <c r="AN339" i="1"/>
  <c r="AN406" i="1"/>
  <c r="AN88" i="1"/>
  <c r="AN600" i="1"/>
  <c r="AN257" i="1"/>
  <c r="AN820" i="1"/>
  <c r="AN613" i="1"/>
  <c r="AN732" i="1"/>
  <c r="AN131" i="1"/>
  <c r="AN34" i="1"/>
  <c r="AN694" i="1"/>
  <c r="AN267" i="1"/>
  <c r="AN265" i="1"/>
  <c r="AN290" i="1"/>
  <c r="AN690" i="1"/>
  <c r="AN317" i="1"/>
  <c r="AN748" i="1"/>
  <c r="AN844" i="1"/>
  <c r="AN855" i="1"/>
  <c r="AN605" i="1"/>
  <c r="AN681" i="1"/>
  <c r="AN157" i="1"/>
  <c r="AN799" i="1"/>
  <c r="AN135" i="1"/>
  <c r="AN250" i="1"/>
  <c r="AN710" i="1"/>
  <c r="AN183" i="1"/>
  <c r="AN133" i="1"/>
  <c r="AN437" i="1"/>
  <c r="AN646" i="1"/>
  <c r="AN193" i="1"/>
  <c r="AN195" i="1"/>
  <c r="AN340" i="1"/>
  <c r="AN738" i="1"/>
  <c r="AN765" i="1"/>
  <c r="AN806" i="1"/>
  <c r="AN733" i="1"/>
  <c r="AN793" i="1"/>
  <c r="AN702" i="1"/>
  <c r="AN103" i="1"/>
  <c r="AN414" i="1"/>
  <c r="AN697" i="1"/>
  <c r="AN40" i="1"/>
  <c r="AN669" i="1"/>
  <c r="AN813" i="1"/>
  <c r="AN795" i="1"/>
  <c r="AN658" i="1"/>
  <c r="AN318" i="1"/>
  <c r="AN269" i="1"/>
  <c r="AN833" i="1"/>
  <c r="AN313" i="1"/>
  <c r="AN448" i="1"/>
  <c r="AN674" i="1"/>
  <c r="AN785" i="1"/>
  <c r="AN309" i="1"/>
  <c r="AN320" i="1"/>
  <c r="AN469" i="1"/>
  <c r="AN449" i="1"/>
  <c r="AN456" i="1"/>
  <c r="AN99" i="1"/>
  <c r="AN459" i="1"/>
  <c r="AN527" i="1"/>
  <c r="AN811" i="1"/>
  <c r="AN174" i="1"/>
  <c r="AN252" i="1"/>
  <c r="AN796" i="1"/>
  <c r="AN53" i="1"/>
  <c r="AN468" i="1"/>
  <c r="AN308" i="1"/>
  <c r="AN578" i="1"/>
  <c r="AN68" i="1"/>
  <c r="AN721" i="1"/>
  <c r="AN696" i="1"/>
  <c r="AN699" i="1"/>
  <c r="AN128" i="1"/>
  <c r="AN478" i="1"/>
  <c r="AN524" i="1"/>
  <c r="AN749" i="1"/>
  <c r="AN683" i="1"/>
  <c r="AN538" i="1"/>
  <c r="AN383" i="1"/>
  <c r="AN670" i="1"/>
  <c r="AN741" i="1"/>
  <c r="AN236" i="1"/>
  <c r="AN188" i="1"/>
  <c r="AN603" i="1"/>
  <c r="AN846" i="1"/>
  <c r="AN579" i="1"/>
  <c r="AN802" i="1"/>
  <c r="AN804" i="1"/>
  <c r="AN778" i="1"/>
  <c r="AN528" i="1"/>
  <c r="AN460" i="1"/>
  <c r="AN197" i="1"/>
  <c r="AN857" i="1"/>
  <c r="AN314" i="1"/>
  <c r="AN273" i="1"/>
  <c r="AN654" i="1"/>
  <c r="AN814" i="1"/>
  <c r="AL436" i="1"/>
  <c r="AN11" i="1" l="1"/>
  <c r="AM436" i="1"/>
  <c r="AN436" i="1" s="1"/>
  <c r="AO485" i="1" l="1"/>
  <c r="AO627" i="1"/>
  <c r="AP627" i="1" s="1"/>
  <c r="AO555" i="1"/>
  <c r="AO674" i="1"/>
  <c r="AO20" i="1"/>
  <c r="AO409" i="1"/>
  <c r="AO802" i="1"/>
  <c r="AO493" i="1"/>
  <c r="AO583" i="1"/>
  <c r="AO377" i="1"/>
  <c r="AO660" i="1"/>
  <c r="AO372" i="1"/>
  <c r="AO133" i="1"/>
  <c r="AO765" i="1"/>
  <c r="AO246" i="1"/>
  <c r="AO60" i="1"/>
  <c r="AP60" i="1" s="1"/>
  <c r="AO578" i="1"/>
  <c r="AO663" i="1"/>
  <c r="AO752" i="1"/>
  <c r="AP752" i="1" s="1"/>
  <c r="AO862" i="1"/>
  <c r="AP862" i="1" s="1"/>
  <c r="AO479" i="1"/>
  <c r="AO406" i="1"/>
  <c r="AO595" i="1"/>
  <c r="AO441" i="1"/>
  <c r="AO387" i="1"/>
  <c r="AO375" i="1"/>
  <c r="AP375" i="1" s="1"/>
  <c r="AO118" i="1"/>
  <c r="AO380" i="1"/>
  <c r="AO227" i="1"/>
  <c r="AO815" i="1"/>
  <c r="AO77" i="1"/>
  <c r="AO509" i="1"/>
  <c r="AO115" i="1"/>
  <c r="AO779" i="1"/>
  <c r="AO17" i="1"/>
  <c r="AO464" i="1"/>
  <c r="AO750" i="1"/>
  <c r="AO107" i="1"/>
  <c r="AO506" i="1"/>
  <c r="AP506" i="1" s="1"/>
  <c r="AO435" i="1"/>
  <c r="AO588" i="1"/>
  <c r="AO170" i="1"/>
  <c r="AO600" i="1"/>
  <c r="AO330" i="1"/>
  <c r="AO490" i="1"/>
  <c r="AO30" i="1"/>
  <c r="AO672" i="1"/>
  <c r="AO394" i="1"/>
  <c r="AO315" i="1"/>
  <c r="AO178" i="1"/>
  <c r="AO521" i="1"/>
  <c r="AO747" i="1"/>
  <c r="AO332" i="1"/>
  <c r="AO273" i="1"/>
  <c r="AO620" i="1"/>
  <c r="AP620" i="1" s="1"/>
  <c r="AO266" i="1"/>
  <c r="AO149" i="1"/>
  <c r="AO675" i="1"/>
  <c r="AP675" i="1" s="1"/>
  <c r="AO152" i="1"/>
  <c r="AO726" i="1"/>
  <c r="AO323" i="1"/>
  <c r="AO569" i="1"/>
  <c r="AO389" i="1"/>
  <c r="AO357" i="1"/>
  <c r="AO591" i="1"/>
  <c r="AO355" i="1"/>
  <c r="AO832" i="1"/>
  <c r="AO57" i="1"/>
  <c r="AP57" i="1" s="1"/>
  <c r="AO495" i="1"/>
  <c r="AO148" i="1"/>
  <c r="AO601" i="1"/>
  <c r="AO507" i="1"/>
  <c r="AO367" i="1"/>
  <c r="AO381" i="1"/>
  <c r="AP381" i="1" s="1"/>
  <c r="AO770" i="1"/>
  <c r="AO47" i="1"/>
  <c r="AO676" i="1"/>
  <c r="AO572" i="1"/>
  <c r="AO342" i="1"/>
  <c r="AO58" i="1"/>
  <c r="AO778" i="1"/>
  <c r="AO650" i="1"/>
  <c r="AO567" i="1"/>
  <c r="AO742" i="1"/>
  <c r="AO212" i="1"/>
  <c r="AO677" i="1"/>
  <c r="AP677" i="1" s="1"/>
  <c r="AO263" i="1"/>
  <c r="AO554" i="1"/>
  <c r="AO205" i="1"/>
  <c r="AO573" i="1"/>
  <c r="AO624" i="1"/>
  <c r="AO636" i="1"/>
  <c r="AO575" i="1"/>
  <c r="AO860" i="1"/>
  <c r="AO395" i="1"/>
  <c r="AO823" i="1"/>
  <c r="AO76" i="1"/>
  <c r="AP76" i="1" s="1"/>
  <c r="AO571" i="1"/>
  <c r="AO629" i="1"/>
  <c r="AO169" i="1"/>
  <c r="AO48" i="1"/>
  <c r="AP48" i="1" s="1"/>
  <c r="AO766" i="1"/>
  <c r="AO614" i="1"/>
  <c r="AO623" i="1"/>
  <c r="AO839" i="1"/>
  <c r="AO425" i="1"/>
  <c r="AO338" i="1"/>
  <c r="AO81" i="1"/>
  <c r="AO258" i="1"/>
  <c r="AO353" i="1"/>
  <c r="AO65" i="1"/>
  <c r="AO247" i="1"/>
  <c r="AO354" i="1"/>
  <c r="AO252" i="1"/>
  <c r="AP252" i="1" s="1"/>
  <c r="AO489" i="1"/>
  <c r="AO530" i="1"/>
  <c r="AO106" i="1"/>
  <c r="AO491" i="1"/>
  <c r="AO463" i="1"/>
  <c r="AO343" i="1"/>
  <c r="AO224" i="1"/>
  <c r="AO218" i="1"/>
  <c r="AO838" i="1"/>
  <c r="AO345" i="1"/>
  <c r="AO55" i="1"/>
  <c r="AO97" i="1"/>
  <c r="AO214" i="1"/>
  <c r="AO835" i="1"/>
  <c r="AO633" i="1"/>
  <c r="AO160" i="1"/>
  <c r="AO670" i="1"/>
  <c r="AO718" i="1"/>
  <c r="AO547" i="1"/>
  <c r="AO545" i="1"/>
  <c r="AO859" i="1"/>
  <c r="AO351" i="1"/>
  <c r="AO78" i="1"/>
  <c r="AO122" i="1"/>
  <c r="AO809" i="1"/>
  <c r="AO654" i="1"/>
  <c r="AO436" i="1"/>
  <c r="AO314" i="1"/>
  <c r="AO707" i="1"/>
  <c r="AO147" i="1"/>
  <c r="AO243" i="1"/>
  <c r="AO233" i="1"/>
  <c r="AP233" i="1" s="1"/>
  <c r="AR233" i="1" s="1"/>
  <c r="AO780" i="1"/>
  <c r="AO146" i="1"/>
  <c r="AO651" i="1"/>
  <c r="AO496" i="1"/>
  <c r="AO851" i="1"/>
  <c r="AO401" i="1"/>
  <c r="AO361" i="1"/>
  <c r="AO834" i="1"/>
  <c r="AO861" i="1"/>
  <c r="AO281" i="1"/>
  <c r="AO167" i="1"/>
  <c r="AO772" i="1"/>
  <c r="AO630" i="1"/>
  <c r="AO110" i="1"/>
  <c r="AO54" i="1"/>
  <c r="AO863" i="1"/>
  <c r="AO139" i="1"/>
  <c r="AO417" i="1"/>
  <c r="AO112" i="1"/>
  <c r="AO484" i="1"/>
  <c r="AO371" i="1"/>
  <c r="AO761" i="1"/>
  <c r="AO754" i="1"/>
  <c r="AO706" i="1"/>
  <c r="AO451" i="1"/>
  <c r="AO829" i="1"/>
  <c r="AO473" i="1"/>
  <c r="AO738" i="1"/>
  <c r="AO236" i="1"/>
  <c r="AO858" i="1"/>
  <c r="AO462" i="1"/>
  <c r="AO518" i="1"/>
  <c r="AO415" i="1"/>
  <c r="AO62" i="1"/>
  <c r="AP62" i="1" s="1"/>
  <c r="AO637" i="1"/>
  <c r="AO278" i="1"/>
  <c r="AO461" i="1"/>
  <c r="AO450" i="1"/>
  <c r="AO598" i="1"/>
  <c r="AO454" i="1"/>
  <c r="AO806" i="1"/>
  <c r="AO647" i="1"/>
  <c r="AO791" i="1"/>
  <c r="AO611" i="1"/>
  <c r="AO528" i="1"/>
  <c r="AO467" i="1"/>
  <c r="AO831" i="1"/>
  <c r="AO340" i="1"/>
  <c r="AO635" i="1"/>
  <c r="AO799" i="1"/>
  <c r="AO124" i="1"/>
  <c r="AO379" i="1"/>
  <c r="AO621" i="1"/>
  <c r="AO145" i="1"/>
  <c r="AO282" i="1"/>
  <c r="AO362" i="1"/>
  <c r="AO508" i="1"/>
  <c r="AO420" i="1"/>
  <c r="AO143" i="1"/>
  <c r="AO407" i="1"/>
  <c r="AO442" i="1"/>
  <c r="AO71" i="1"/>
  <c r="AO579" i="1"/>
  <c r="AO446" i="1"/>
  <c r="AO702" i="1"/>
  <c r="AO430" i="1"/>
  <c r="AO755" i="1"/>
  <c r="AO543" i="1"/>
  <c r="AO513" i="1"/>
  <c r="AO334" i="1"/>
  <c r="AO320" i="1"/>
  <c r="AO228" i="1"/>
  <c r="AO59" i="1"/>
  <c r="AO402" i="1"/>
  <c r="AO431" i="1"/>
  <c r="AO346" i="1"/>
  <c r="AO348" i="1"/>
  <c r="AO723" i="1"/>
  <c r="AO203" i="1"/>
  <c r="AO288" i="1"/>
  <c r="AO82" i="1"/>
  <c r="AO616" i="1"/>
  <c r="AO26" i="1"/>
  <c r="AO38" i="1"/>
  <c r="AO661" i="1"/>
  <c r="AO449" i="1"/>
  <c r="AO99" i="1"/>
  <c r="AO470" i="1"/>
  <c r="AO544" i="1"/>
  <c r="AO416" i="1"/>
  <c r="AO251" i="1"/>
  <c r="AO191" i="1"/>
  <c r="AO785" i="1"/>
  <c r="AO758" i="1"/>
  <c r="AO631" i="1"/>
  <c r="AO744" i="1"/>
  <c r="AO44" i="1"/>
  <c r="AO811" i="1"/>
  <c r="AO31" i="1"/>
  <c r="AO312" i="1"/>
  <c r="AO159" i="1"/>
  <c r="AO787" i="1"/>
  <c r="AO111" i="1"/>
  <c r="AO352" i="1"/>
  <c r="AO773" i="1"/>
  <c r="AO520" i="1"/>
  <c r="AO74" i="1"/>
  <c r="AO69" i="1"/>
  <c r="AO365" i="1"/>
  <c r="AO846" i="1"/>
  <c r="AO649" i="1"/>
  <c r="AO331" i="1"/>
  <c r="AO376" i="1"/>
  <c r="AO538" i="1"/>
  <c r="AO492" i="1"/>
  <c r="AO525" i="1"/>
  <c r="AO646" i="1"/>
  <c r="AO270" i="1"/>
  <c r="AO255" i="1"/>
  <c r="AO16" i="1"/>
  <c r="AO840" i="1"/>
  <c r="AO825" i="1"/>
  <c r="AO158" i="1"/>
  <c r="AO168" i="1"/>
  <c r="AO503" i="1"/>
  <c r="AO128" i="1"/>
  <c r="AO705" i="1"/>
  <c r="AO363" i="1"/>
  <c r="AO185" i="1"/>
  <c r="AO336" i="1"/>
  <c r="AO522" i="1"/>
  <c r="AO197" i="1"/>
  <c r="AO665" i="1"/>
  <c r="AO349" i="1"/>
  <c r="AO808" i="1"/>
  <c r="AO432" i="1"/>
  <c r="AO335" i="1"/>
  <c r="AO487" i="1"/>
  <c r="AO745" i="1"/>
  <c r="AO28" i="1"/>
  <c r="AO698" i="1"/>
  <c r="AO321" i="1"/>
  <c r="AO63" i="1"/>
  <c r="AO683" i="1"/>
  <c r="AO597" i="1"/>
  <c r="AO219" i="1"/>
  <c r="AO408" i="1"/>
  <c r="AO504" i="1"/>
  <c r="AO43" i="1"/>
  <c r="AO19" i="1"/>
  <c r="AO577" i="1"/>
  <c r="AO393" i="1"/>
  <c r="AO465" i="1"/>
  <c r="AO137" i="1"/>
  <c r="AO419" i="1"/>
  <c r="AO652" i="1"/>
  <c r="AO857" i="1"/>
  <c r="AO428" i="1"/>
  <c r="AO586" i="1"/>
  <c r="AO587" i="1"/>
  <c r="AO696" i="1"/>
  <c r="AO589" i="1"/>
  <c r="AO383" i="1"/>
  <c r="AO268" i="1"/>
  <c r="AO640" i="1"/>
  <c r="AO64" i="1"/>
  <c r="AO769" i="1"/>
  <c r="AO230" i="1"/>
  <c r="AO287" i="1"/>
  <c r="AO253" i="1"/>
  <c r="AO593" i="1"/>
  <c r="AO756" i="1"/>
  <c r="AO231" i="1"/>
  <c r="AO498" i="1"/>
  <c r="AO564" i="1"/>
  <c r="AO317" i="1"/>
  <c r="AO796" i="1"/>
  <c r="AO466" i="1"/>
  <c r="AO422" i="1"/>
  <c r="AO711" i="1"/>
  <c r="AO704" i="1"/>
  <c r="AO494" i="1"/>
  <c r="AO91" i="1"/>
  <c r="AO426" i="1"/>
  <c r="AO36" i="1"/>
  <c r="AO184" i="1"/>
  <c r="AO855" i="1"/>
  <c r="AO171" i="1"/>
  <c r="AO727" i="1"/>
  <c r="AO763" i="1"/>
  <c r="AO188" i="1"/>
  <c r="AO421" i="1"/>
  <c r="AO585" i="1"/>
  <c r="AO131" i="1"/>
  <c r="AO481" i="1"/>
  <c r="AO296" i="1"/>
  <c r="AO708" i="1"/>
  <c r="AO673" i="1"/>
  <c r="AO175" i="1"/>
  <c r="AO209" i="1"/>
  <c r="AO173" i="1"/>
  <c r="AO619" i="1"/>
  <c r="AO582" i="1"/>
  <c r="AO500" i="1"/>
  <c r="AO541" i="1"/>
  <c r="AO753" i="1"/>
  <c r="AO739" i="1"/>
  <c r="AO759" i="1"/>
  <c r="AO537" i="1"/>
  <c r="AO196" i="1"/>
  <c r="AO440" i="1"/>
  <c r="AO684" i="1"/>
  <c r="AO200" i="1"/>
  <c r="AO471" i="1"/>
  <c r="AO411" i="1"/>
  <c r="AO61" i="1"/>
  <c r="AO669" i="1"/>
  <c r="AO166" i="1"/>
  <c r="AO531" i="1"/>
  <c r="AO412" i="1"/>
  <c r="AO157" i="1"/>
  <c r="AO713" i="1"/>
  <c r="AO786" i="1"/>
  <c r="AO737" i="1"/>
  <c r="AO819" i="1"/>
  <c r="AO207" i="1"/>
  <c r="AO517" i="1"/>
  <c r="AO550" i="1"/>
  <c r="AO161" i="1"/>
  <c r="AO584" i="1"/>
  <c r="AO546" i="1"/>
  <c r="AO736" i="1"/>
  <c r="AO803" i="1"/>
  <c r="AO532" i="1"/>
  <c r="AO72" i="1"/>
  <c r="AO798" i="1"/>
  <c r="AO368" i="1"/>
  <c r="AO692" i="1"/>
  <c r="AO762" i="1"/>
  <c r="AO852" i="1"/>
  <c r="AO662" i="1"/>
  <c r="AO445" i="1"/>
  <c r="AO452" i="1"/>
  <c r="AO398" i="1"/>
  <c r="AO828" i="1"/>
  <c r="AO96" i="1"/>
  <c r="AO482" i="1"/>
  <c r="AO824" i="1"/>
  <c r="AO95" i="1"/>
  <c r="AO447" i="1"/>
  <c r="AO104" i="1"/>
  <c r="AO172" i="1"/>
  <c r="AO539" i="1"/>
  <c r="AO213" i="1"/>
  <c r="AO535" i="1"/>
  <c r="AO748" i="1"/>
  <c r="AO32" i="1"/>
  <c r="AO405" i="1"/>
  <c r="AO534" i="1"/>
  <c r="AO680" i="1"/>
  <c r="AO240" i="1"/>
  <c r="AO505" i="1"/>
  <c r="AO671" i="1"/>
  <c r="AO438" i="1"/>
  <c r="AO519" i="1"/>
  <c r="AO576" i="1"/>
  <c r="AO100" i="1"/>
  <c r="AO237" i="1"/>
  <c r="AO480" i="1"/>
  <c r="AO86" i="1"/>
  <c r="AO125" i="1"/>
  <c r="AO400" i="1"/>
  <c r="AO523" i="1"/>
  <c r="AO864" i="1"/>
  <c r="AO814" i="1"/>
  <c r="AO679" i="1"/>
  <c r="AO760" i="1"/>
  <c r="AO164" i="1"/>
  <c r="AO364" i="1"/>
  <c r="AO242" i="1"/>
  <c r="AO90" i="1"/>
  <c r="AO301" i="1"/>
  <c r="AO818" i="1"/>
  <c r="AO439" i="1"/>
  <c r="AO274" i="1"/>
  <c r="AO443" i="1"/>
  <c r="AO339" i="1"/>
  <c r="AO542" i="1"/>
  <c r="AO201" i="1"/>
  <c r="AO108" i="1"/>
  <c r="AO333" i="1"/>
  <c r="AO378" i="1"/>
  <c r="AO533" i="1"/>
  <c r="AO325" i="1"/>
  <c r="AO67" i="1"/>
  <c r="AO460" i="1"/>
  <c r="AO668" i="1"/>
  <c r="AO195" i="1"/>
  <c r="AO291" i="1"/>
  <c r="AO822" i="1"/>
  <c r="AO305" i="1"/>
  <c r="AO685" i="1"/>
  <c r="AO540" i="1"/>
  <c r="AO486" i="1"/>
  <c r="AO709" i="1"/>
  <c r="AO659" i="1"/>
  <c r="AO712" i="1"/>
  <c r="AO114" i="1"/>
  <c r="AO102" i="1"/>
  <c r="AO830" i="1"/>
  <c r="AO322" i="1"/>
  <c r="AO694" i="1"/>
  <c r="AO306" i="1"/>
  <c r="AO374" i="1"/>
  <c r="AO138" i="1"/>
  <c r="AO700" i="1"/>
  <c r="AO536" i="1"/>
  <c r="AO560" i="1"/>
  <c r="AO177" i="1"/>
  <c r="AO250" i="1"/>
  <c r="AO512" i="1"/>
  <c r="AO217" i="1"/>
  <c r="AO565" i="1"/>
  <c r="AO714" i="1"/>
  <c r="AO410" i="1"/>
  <c r="AO129" i="1"/>
  <c r="AO757" i="1"/>
  <c r="AO174" i="1"/>
  <c r="AO24" i="1"/>
  <c r="AO821" i="1"/>
  <c r="AO418" i="1"/>
  <c r="AO548" i="1"/>
  <c r="AO73" i="1"/>
  <c r="AO226" i="1"/>
  <c r="AO728" i="1"/>
  <c r="AO386" i="1"/>
  <c r="AO210" i="1"/>
  <c r="AO553" i="1"/>
  <c r="AO249" i="1"/>
  <c r="AO257" i="1"/>
  <c r="AO703" i="1"/>
  <c r="AO356" i="1"/>
  <c r="AO793" i="1"/>
  <c r="AO373" i="1"/>
  <c r="AO788" i="1"/>
  <c r="AO552" i="1"/>
  <c r="AO267" i="1"/>
  <c r="AO239" i="1"/>
  <c r="AO626" i="1"/>
  <c r="AO776" i="1"/>
  <c r="AO329" i="1"/>
  <c r="AO14" i="1"/>
  <c r="AO220" i="1"/>
  <c r="AO497" i="1"/>
  <c r="AO427" i="1"/>
  <c r="AO206" i="1"/>
  <c r="AO655" i="1"/>
  <c r="AO767" i="1"/>
  <c r="AO27" i="1"/>
  <c r="AO254" i="1"/>
  <c r="AO812" i="1"/>
  <c r="AO590" i="1"/>
  <c r="AO51" i="1"/>
  <c r="AO842" i="1"/>
  <c r="AO189" i="1"/>
  <c r="AO681" i="1"/>
  <c r="AO13" i="1"/>
  <c r="AO202" i="1"/>
  <c r="AO49" i="1"/>
  <c r="AO740" i="1"/>
  <c r="AO690" i="1"/>
  <c r="AO182" i="1"/>
  <c r="AO527" i="1"/>
  <c r="AO478" i="1"/>
  <c r="AO360" i="1"/>
  <c r="AO245" i="1"/>
  <c r="AO810" i="1"/>
  <c r="AO92" i="1"/>
  <c r="AO140" i="1"/>
  <c r="AO89" i="1"/>
  <c r="AO844" i="1"/>
  <c r="AO225" i="1"/>
  <c r="AO656" i="1"/>
  <c r="AO388" i="1"/>
  <c r="AO292" i="1"/>
  <c r="AO561" i="1"/>
  <c r="AO221" i="1"/>
  <c r="AO109" i="1"/>
  <c r="AO551" i="1"/>
  <c r="AO183" i="1"/>
  <c r="AO797" i="1"/>
  <c r="AO310" i="1"/>
  <c r="AO141" i="1"/>
  <c r="AO715" i="1"/>
  <c r="AO549" i="1"/>
  <c r="AO699" i="1"/>
  <c r="AO751" i="1"/>
  <c r="AO764" i="1"/>
  <c r="AO848" i="1"/>
  <c r="AO499" i="1"/>
  <c r="AO468" i="1"/>
  <c r="AO119" i="1"/>
  <c r="AO664" i="1"/>
  <c r="AO369" i="1"/>
  <c r="AO132" i="1"/>
  <c r="AO849" i="1"/>
  <c r="AO782" i="1"/>
  <c r="AO710" i="1"/>
  <c r="AO720" i="1"/>
  <c r="AO298" i="1"/>
  <c r="AO396" i="1"/>
  <c r="AO302" i="1"/>
  <c r="AO238" i="1"/>
  <c r="AO116" i="1"/>
  <c r="AO385" i="1"/>
  <c r="AO52" i="1"/>
  <c r="AO514" i="1"/>
  <c r="AO510" i="1"/>
  <c r="AO45" i="1"/>
  <c r="AO265" i="1"/>
  <c r="AO103" i="1"/>
  <c r="AO384" i="1"/>
  <c r="AO34" i="1"/>
  <c r="AO311" i="1"/>
  <c r="AO327" i="1"/>
  <c r="AO199" i="1"/>
  <c r="AO136" i="1"/>
  <c r="AO847" i="1"/>
  <c r="AO845" i="1"/>
  <c r="AO75" i="1"/>
  <c r="AO144" i="1"/>
  <c r="AO198" i="1"/>
  <c r="AO817" i="1"/>
  <c r="AO105" i="1"/>
  <c r="AO724" i="1"/>
  <c r="AO568" i="1"/>
  <c r="AP568" i="1" s="1"/>
  <c r="AO622" i="1"/>
  <c r="AO792" i="1"/>
  <c r="AO150" i="1"/>
  <c r="AO458" i="1"/>
  <c r="AO94" i="1"/>
  <c r="AO135" i="1"/>
  <c r="AO722" i="1"/>
  <c r="AO472" i="1"/>
  <c r="AO179" i="1"/>
  <c r="AO358" i="1"/>
  <c r="AO392" i="1"/>
  <c r="AO526" i="1"/>
  <c r="AO248" i="1"/>
  <c r="AO444" i="1"/>
  <c r="AO807" i="1"/>
  <c r="AO632" i="1"/>
  <c r="AO843" i="1"/>
  <c r="AO53" i="1"/>
  <c r="AO800" i="1"/>
  <c r="AO50" i="1"/>
  <c r="AO488" i="1"/>
  <c r="AO658" i="1"/>
  <c r="AO609" i="1"/>
  <c r="AO607" i="1"/>
  <c r="AO801" i="1"/>
  <c r="AO413" i="1"/>
  <c r="AO606" i="1"/>
  <c r="AO603" i="1"/>
  <c r="AO21" i="1"/>
  <c r="AO701" i="1"/>
  <c r="AO608" i="1"/>
  <c r="AO693" i="1"/>
  <c r="AO566" i="1"/>
  <c r="AO725" i="1"/>
  <c r="AO286" i="1"/>
  <c r="AO667" i="1"/>
  <c r="AO731" i="1"/>
  <c r="AO729" i="1"/>
  <c r="AO259" i="1"/>
  <c r="AO211" i="1"/>
  <c r="AO293" i="1"/>
  <c r="AO347" i="1"/>
  <c r="AO79" i="1"/>
  <c r="AO529" i="1"/>
  <c r="AO279" i="1"/>
  <c r="AO280" i="1"/>
  <c r="AO39" i="1"/>
  <c r="AO563" i="1"/>
  <c r="AO22" i="1"/>
  <c r="AO716" i="1"/>
  <c r="AO604" i="1"/>
  <c r="AO612" i="1"/>
  <c r="AO557" i="1"/>
  <c r="AO483" i="1"/>
  <c r="AO256" i="1"/>
  <c r="AO581" i="1"/>
  <c r="AO25" i="1"/>
  <c r="AO307" i="1"/>
  <c r="AO84" i="1"/>
  <c r="AO276" i="1"/>
  <c r="AO781" i="1"/>
  <c r="AO515" i="1"/>
  <c r="AO87" i="1"/>
  <c r="AO229" i="1"/>
  <c r="AO721" i="1"/>
  <c r="AO316" i="1"/>
  <c r="AO642" i="1"/>
  <c r="AO180" i="1"/>
  <c r="AO222" i="1"/>
  <c r="AO295" i="1"/>
  <c r="AO232" i="1"/>
  <c r="AO617" i="1"/>
  <c r="AO318" i="1"/>
  <c r="AO433" i="1"/>
  <c r="AO774" i="1"/>
  <c r="AO434" i="1"/>
  <c r="AO162" i="1"/>
  <c r="AO456" i="1"/>
  <c r="AO784" i="1"/>
  <c r="AO303" i="1"/>
  <c r="AO399" i="1"/>
  <c r="AO556" i="1"/>
  <c r="AO854" i="1"/>
  <c r="AO783" i="1"/>
  <c r="AO93" i="1"/>
  <c r="AO448" i="1"/>
  <c r="AO746" i="1"/>
  <c r="AO865" i="1"/>
  <c r="AO42" i="1"/>
  <c r="AO308" i="1"/>
  <c r="AO602" i="1"/>
  <c r="AO477" i="1"/>
  <c r="AO46" i="1"/>
  <c r="AO123" i="1"/>
  <c r="AO154" i="1"/>
  <c r="AO192" i="1"/>
  <c r="AO826" i="1"/>
  <c r="AO768" i="1"/>
  <c r="AO88" i="1"/>
  <c r="AO455" i="1"/>
  <c r="AO297" i="1"/>
  <c r="AO33" i="1"/>
  <c r="AO37" i="1"/>
  <c r="AO390" i="1"/>
  <c r="AO165" i="1"/>
  <c r="AO40" i="1"/>
  <c r="AO574" i="1"/>
  <c r="AO469" i="1"/>
  <c r="AO234" i="1"/>
  <c r="AO80" i="1"/>
  <c r="AO558" i="1"/>
  <c r="AO733" i="1"/>
  <c r="AO204" i="1"/>
  <c r="AO326" i="1"/>
  <c r="AO121" i="1"/>
  <c r="AO457" i="1"/>
  <c r="AO181" i="1"/>
  <c r="AO324" i="1"/>
  <c r="AO299" i="1"/>
  <c r="AO127" i="1"/>
  <c r="AO833" i="1"/>
  <c r="AO370" i="1"/>
  <c r="AO262" i="1"/>
  <c r="AO634" i="1"/>
  <c r="AO319" i="1"/>
  <c r="AO691" i="1"/>
  <c r="AO645" i="1"/>
  <c r="AO261" i="1"/>
  <c r="AO618" i="1"/>
  <c r="AO730" i="1"/>
  <c r="AO856" i="1"/>
  <c r="AO580" i="1"/>
  <c r="AO641" i="1"/>
  <c r="AO516" i="1"/>
  <c r="AO260" i="1"/>
  <c r="AO610" i="1"/>
  <c r="AO639" i="1"/>
  <c r="AO275" i="1"/>
  <c r="AO625" i="1"/>
  <c r="AO186" i="1"/>
  <c r="AO628" i="1"/>
  <c r="AO850" i="1"/>
  <c r="AO130" i="1"/>
  <c r="AO615" i="1"/>
  <c r="AO264" i="1"/>
  <c r="AO805" i="1"/>
  <c r="AO813" i="1"/>
  <c r="AO41" i="1"/>
  <c r="AO743" i="1"/>
  <c r="AO837" i="1"/>
  <c r="AO403" i="1"/>
  <c r="AO562" i="1"/>
  <c r="AO29" i="1"/>
  <c r="AO341" i="1"/>
  <c r="AO423" i="1"/>
  <c r="AO300" i="1"/>
  <c r="AO23" i="1"/>
  <c r="AO397" i="1"/>
  <c r="AO359" i="1"/>
  <c r="AO83" i="1"/>
  <c r="AO328" i="1"/>
  <c r="AO153" i="1"/>
  <c r="AO85" i="1"/>
  <c r="AO289" i="1"/>
  <c r="AO277" i="1"/>
  <c r="AO687" i="1"/>
  <c r="AO151" i="1"/>
  <c r="AO271" i="1"/>
  <c r="AO816" i="1"/>
  <c r="AO524" i="1"/>
  <c r="AO272" i="1"/>
  <c r="AO475" i="1"/>
  <c r="AO134" i="1"/>
  <c r="AO156" i="1"/>
  <c r="AO437" i="1"/>
  <c r="AO269" i="1"/>
  <c r="AO35" i="1"/>
  <c r="AO657" i="1"/>
  <c r="AO101" i="1"/>
  <c r="AO142" i="1"/>
  <c r="AO794" i="1"/>
  <c r="AO613" i="1"/>
  <c r="AO187" i="1"/>
  <c r="AO429" i="1"/>
  <c r="AO313" i="1"/>
  <c r="AO666" i="1"/>
  <c r="AO653" i="1"/>
  <c r="AO853" i="1"/>
  <c r="AO790" i="1"/>
  <c r="AO404" i="1"/>
  <c r="AO775" i="1"/>
  <c r="AO193" i="1"/>
  <c r="AO155" i="1"/>
  <c r="AO749" i="1"/>
  <c r="AO841" i="1"/>
  <c r="AO795" i="1"/>
  <c r="AO350" i="1"/>
  <c r="AO719" i="1"/>
  <c r="AO294" i="1"/>
  <c r="AO570" i="1"/>
  <c r="AO592" i="1"/>
  <c r="AO366" i="1"/>
  <c r="AO599" i="1"/>
  <c r="AO15" i="1"/>
  <c r="AO827" i="1"/>
  <c r="AO804" i="1"/>
  <c r="AO120" i="1"/>
  <c r="AO734" i="1"/>
  <c r="AO285" i="1"/>
  <c r="AO56" i="1"/>
  <c r="AO686" i="1"/>
  <c r="AO678" i="1"/>
  <c r="AO502" i="1"/>
  <c r="AO244" i="1"/>
  <c r="AO501" i="1"/>
  <c r="AO223" i="1"/>
  <c r="AO643" i="1"/>
  <c r="AO284" i="1"/>
  <c r="AO18" i="1"/>
  <c r="AO290" i="1"/>
  <c r="AO741" i="1"/>
  <c r="AO559" i="1"/>
  <c r="AO283" i="1"/>
  <c r="AO717" i="1"/>
  <c r="AO391" i="1"/>
  <c r="AO424" i="1"/>
  <c r="AO216" i="1"/>
  <c r="AO70" i="1"/>
  <c r="AO68" i="1"/>
  <c r="AO235" i="1"/>
  <c r="AO820" i="1"/>
  <c r="AO414" i="1"/>
  <c r="AO732" i="1"/>
  <c r="AO605" i="1"/>
  <c r="AO511" i="1"/>
  <c r="AO771" i="1"/>
  <c r="AO241" i="1"/>
  <c r="AO594" i="1"/>
  <c r="AO215" i="1"/>
  <c r="AO789" i="1"/>
  <c r="AO596" i="1"/>
  <c r="AO309" i="1"/>
  <c r="AO382" i="1"/>
  <c r="AO453" i="1"/>
  <c r="AO638" i="1"/>
  <c r="AO208" i="1"/>
  <c r="AO66" i="1"/>
  <c r="AO474" i="1"/>
  <c r="AO304" i="1"/>
  <c r="AO777" i="1"/>
  <c r="AO459" i="1"/>
  <c r="AO98" i="1"/>
  <c r="AO194" i="1"/>
  <c r="AO344" i="1"/>
  <c r="AO688" i="1"/>
  <c r="AO476" i="1"/>
  <c r="AO648" i="1"/>
  <c r="AO644" i="1"/>
  <c r="AO117" i="1"/>
  <c r="AO163" i="1"/>
  <c r="AO176" i="1"/>
  <c r="AO190" i="1"/>
  <c r="AO697" i="1"/>
  <c r="AO836" i="1"/>
  <c r="AO735" i="1"/>
  <c r="AO113" i="1"/>
  <c r="AO12" i="1"/>
  <c r="AO337" i="1"/>
  <c r="AO689" i="1"/>
  <c r="AO126" i="1"/>
  <c r="AR62" i="1" l="1"/>
  <c r="AV62" i="1" s="1"/>
  <c r="AX62" i="1" s="1"/>
  <c r="AW62" i="1" s="1"/>
  <c r="AR57" i="1"/>
  <c r="AV57" i="1" s="1"/>
  <c r="AX57" i="1" s="1"/>
  <c r="AW57" i="1" s="1"/>
  <c r="AR60" i="1"/>
  <c r="AV60" i="1" s="1"/>
  <c r="AX60" i="1" s="1"/>
  <c r="AW60" i="1" s="1"/>
  <c r="AR620" i="1"/>
  <c r="AV620" i="1" s="1"/>
  <c r="AX620" i="1" s="1"/>
  <c r="AW620" i="1" s="1"/>
  <c r="AR506" i="1"/>
  <c r="AV506" i="1" s="1"/>
  <c r="AX506" i="1" s="1"/>
  <c r="AW506" i="1" s="1"/>
  <c r="AR752" i="1"/>
  <c r="AV752" i="1" s="1"/>
  <c r="AX752" i="1" s="1"/>
  <c r="AW752" i="1" s="1"/>
  <c r="AR252" i="1"/>
  <c r="AV252" i="1" s="1"/>
  <c r="AX252" i="1" s="1"/>
  <c r="AW252" i="1" s="1"/>
  <c r="AR677" i="1"/>
  <c r="AV677" i="1" s="1"/>
  <c r="AX677" i="1" s="1"/>
  <c r="AW677" i="1" s="1"/>
  <c r="AR381" i="1"/>
  <c r="AV381" i="1" s="1"/>
  <c r="AX381" i="1" s="1"/>
  <c r="AW381" i="1" s="1"/>
  <c r="AR675" i="1"/>
  <c r="AV675" i="1" s="1"/>
  <c r="AX675" i="1" s="1"/>
  <c r="AW675" i="1" s="1"/>
  <c r="AR375" i="1"/>
  <c r="AV375" i="1" s="1"/>
  <c r="AX375" i="1" s="1"/>
  <c r="AW375" i="1" s="1"/>
  <c r="AR627" i="1"/>
  <c r="AV627" i="1" s="1"/>
  <c r="AX627" i="1" s="1"/>
  <c r="AW627" i="1" s="1"/>
  <c r="AR48" i="1"/>
  <c r="AV48" i="1" s="1"/>
  <c r="AX48" i="1" s="1"/>
  <c r="AW48" i="1" s="1"/>
  <c r="AR76" i="1"/>
  <c r="AV76" i="1" s="1"/>
  <c r="AX76" i="1" s="1"/>
  <c r="AW76" i="1" s="1"/>
  <c r="AR568" i="1"/>
  <c r="AV568" i="1" s="1"/>
  <c r="AX568" i="1" s="1"/>
  <c r="AW568" i="1" s="1"/>
  <c r="AR862" i="1"/>
  <c r="AV862" i="1" s="1"/>
  <c r="AX862" i="1" s="1"/>
  <c r="AW862" i="1" s="1"/>
  <c r="AP702" i="1"/>
  <c r="AR702" i="1" s="1"/>
  <c r="AV702" i="1" s="1"/>
  <c r="AX702" i="1" s="1"/>
  <c r="AW702" i="1" s="1"/>
  <c r="AP689" i="1"/>
  <c r="AR689" i="1" s="1"/>
  <c r="AV689" i="1" s="1"/>
  <c r="AX689" i="1" s="1"/>
  <c r="AW689" i="1" s="1"/>
  <c r="AP735" i="1"/>
  <c r="AR735" i="1" s="1"/>
  <c r="AV735" i="1" s="1"/>
  <c r="AX735" i="1" s="1"/>
  <c r="AW735" i="1" s="1"/>
  <c r="AP176" i="1"/>
  <c r="AR176" i="1" s="1"/>
  <c r="AV176" i="1" s="1"/>
  <c r="AX176" i="1" s="1"/>
  <c r="AW176" i="1" s="1"/>
  <c r="AP648" i="1"/>
  <c r="AR648" i="1" s="1"/>
  <c r="AV648" i="1" s="1"/>
  <c r="AX648" i="1" s="1"/>
  <c r="AW648" i="1" s="1"/>
  <c r="AP194" i="1"/>
  <c r="AR194" i="1" s="1"/>
  <c r="AV194" i="1" s="1"/>
  <c r="AX194" i="1" s="1"/>
  <c r="AW194" i="1" s="1"/>
  <c r="AP304" i="1"/>
  <c r="AR304" i="1" s="1"/>
  <c r="AV304" i="1" s="1"/>
  <c r="AX304" i="1" s="1"/>
  <c r="AW304" i="1" s="1"/>
  <c r="AP638" i="1"/>
  <c r="AR638" i="1" s="1"/>
  <c r="AP596" i="1"/>
  <c r="AR596" i="1" s="1"/>
  <c r="AV596" i="1" s="1"/>
  <c r="AX596" i="1" s="1"/>
  <c r="AW596" i="1" s="1"/>
  <c r="AP241" i="1"/>
  <c r="AR241" i="1" s="1"/>
  <c r="AP732" i="1"/>
  <c r="AR732" i="1" s="1"/>
  <c r="AV732" i="1" s="1"/>
  <c r="AX732" i="1" s="1"/>
  <c r="AW732" i="1" s="1"/>
  <c r="AP68" i="1"/>
  <c r="AR68" i="1" s="1"/>
  <c r="AV68" i="1" s="1"/>
  <c r="AX68" i="1" s="1"/>
  <c r="AW68" i="1" s="1"/>
  <c r="AP391" i="1"/>
  <c r="AR391" i="1" s="1"/>
  <c r="AV391" i="1" s="1"/>
  <c r="AX391" i="1" s="1"/>
  <c r="AW391" i="1" s="1"/>
  <c r="AP741" i="1"/>
  <c r="AR741" i="1" s="1"/>
  <c r="AP643" i="1"/>
  <c r="AR643" i="1" s="1"/>
  <c r="AV643" i="1" s="1"/>
  <c r="AX643" i="1" s="1"/>
  <c r="AW643" i="1" s="1"/>
  <c r="AP502" i="1"/>
  <c r="AR502" i="1" s="1"/>
  <c r="AP285" i="1"/>
  <c r="AR285" i="1" s="1"/>
  <c r="AP827" i="1"/>
  <c r="AR827" i="1" s="1"/>
  <c r="AV827" i="1" s="1"/>
  <c r="AX827" i="1" s="1"/>
  <c r="AW827" i="1" s="1"/>
  <c r="AP592" i="1"/>
  <c r="AR592" i="1" s="1"/>
  <c r="AV592" i="1" s="1"/>
  <c r="AX592" i="1" s="1"/>
  <c r="AW592" i="1" s="1"/>
  <c r="AP350" i="1"/>
  <c r="AR350" i="1" s="1"/>
  <c r="AV350" i="1" s="1"/>
  <c r="AX350" i="1" s="1"/>
  <c r="AW350" i="1" s="1"/>
  <c r="AP155" i="1"/>
  <c r="AR155" i="1" s="1"/>
  <c r="AV155" i="1" s="1"/>
  <c r="AX155" i="1" s="1"/>
  <c r="AW155" i="1" s="1"/>
  <c r="AP790" i="1"/>
  <c r="AR790" i="1" s="1"/>
  <c r="AP313" i="1"/>
  <c r="AR313" i="1" s="1"/>
  <c r="AV313" i="1" s="1"/>
  <c r="AX313" i="1" s="1"/>
  <c r="AW313" i="1" s="1"/>
  <c r="AP794" i="1"/>
  <c r="AR794" i="1" s="1"/>
  <c r="AP35" i="1"/>
  <c r="AR35" i="1" s="1"/>
  <c r="AV35" i="1" s="1"/>
  <c r="AX35" i="1" s="1"/>
  <c r="AW35" i="1" s="1"/>
  <c r="AP134" i="1"/>
  <c r="AR134" i="1" s="1"/>
  <c r="AV134" i="1" s="1"/>
  <c r="AX134" i="1" s="1"/>
  <c r="AW134" i="1" s="1"/>
  <c r="AP816" i="1"/>
  <c r="AR816" i="1" s="1"/>
  <c r="AV816" i="1" s="1"/>
  <c r="AX816" i="1" s="1"/>
  <c r="AW816" i="1" s="1"/>
  <c r="AP277" i="1"/>
  <c r="AR277" i="1" s="1"/>
  <c r="AV277" i="1" s="1"/>
  <c r="AX277" i="1" s="1"/>
  <c r="AW277" i="1" s="1"/>
  <c r="AP328" i="1"/>
  <c r="AR328" i="1" s="1"/>
  <c r="AV328" i="1" s="1"/>
  <c r="AX328" i="1" s="1"/>
  <c r="AW328" i="1" s="1"/>
  <c r="AP23" i="1"/>
  <c r="AR23" i="1" s="1"/>
  <c r="AP29" i="1"/>
  <c r="AR29" i="1" s="1"/>
  <c r="AV29" i="1" s="1"/>
  <c r="AX29" i="1" s="1"/>
  <c r="AW29" i="1" s="1"/>
  <c r="AP743" i="1"/>
  <c r="AR743" i="1" s="1"/>
  <c r="AP264" i="1"/>
  <c r="AR264" i="1" s="1"/>
  <c r="AV264" i="1" s="1"/>
  <c r="AX264" i="1" s="1"/>
  <c r="AW264" i="1" s="1"/>
  <c r="AP628" i="1"/>
  <c r="AR628" i="1" s="1"/>
  <c r="AP639" i="1"/>
  <c r="AR639" i="1" s="1"/>
  <c r="AV639" i="1" s="1"/>
  <c r="AX639" i="1" s="1"/>
  <c r="AW639" i="1" s="1"/>
  <c r="AP641" i="1"/>
  <c r="AR641" i="1" s="1"/>
  <c r="AV641" i="1" s="1"/>
  <c r="AX641" i="1" s="1"/>
  <c r="AW641" i="1" s="1"/>
  <c r="AP618" i="1"/>
  <c r="AR618" i="1" s="1"/>
  <c r="AV618" i="1" s="1"/>
  <c r="AX618" i="1" s="1"/>
  <c r="AW618" i="1" s="1"/>
  <c r="AP319" i="1"/>
  <c r="AR319" i="1" s="1"/>
  <c r="AV319" i="1" s="1"/>
  <c r="AX319" i="1" s="1"/>
  <c r="AW319" i="1" s="1"/>
  <c r="AP833" i="1"/>
  <c r="AR833" i="1" s="1"/>
  <c r="AV833" i="1" s="1"/>
  <c r="AX833" i="1" s="1"/>
  <c r="AW833" i="1" s="1"/>
  <c r="AP181" i="1"/>
  <c r="AR181" i="1" s="1"/>
  <c r="AP204" i="1"/>
  <c r="AR204" i="1" s="1"/>
  <c r="AV204" i="1" s="1"/>
  <c r="AX204" i="1" s="1"/>
  <c r="AW204" i="1" s="1"/>
  <c r="AP234" i="1"/>
  <c r="AR234" i="1" s="1"/>
  <c r="AP165" i="1"/>
  <c r="AR165" i="1" s="1"/>
  <c r="AV165" i="1" s="1"/>
  <c r="AX165" i="1" s="1"/>
  <c r="AW165" i="1" s="1"/>
  <c r="AP297" i="1"/>
  <c r="AR297" i="1" s="1"/>
  <c r="AV297" i="1" s="1"/>
  <c r="AX297" i="1" s="1"/>
  <c r="AW297" i="1" s="1"/>
  <c r="AP826" i="1"/>
  <c r="AR826" i="1" s="1"/>
  <c r="AV826" i="1" s="1"/>
  <c r="AX826" i="1" s="1"/>
  <c r="AW826" i="1" s="1"/>
  <c r="AP46" i="1"/>
  <c r="AR46" i="1" s="1"/>
  <c r="AV46" i="1" s="1"/>
  <c r="AX46" i="1" s="1"/>
  <c r="AW46" i="1" s="1"/>
  <c r="AP42" i="1"/>
  <c r="AR42" i="1" s="1"/>
  <c r="AV42" i="1" s="1"/>
  <c r="AX42" i="1" s="1"/>
  <c r="AW42" i="1" s="1"/>
  <c r="AP93" i="1"/>
  <c r="AR93" i="1" s="1"/>
  <c r="AV93" i="1" s="1"/>
  <c r="AX93" i="1" s="1"/>
  <c r="AW93" i="1" s="1"/>
  <c r="AP399" i="1"/>
  <c r="AR399" i="1" s="1"/>
  <c r="AV399" i="1" s="1"/>
  <c r="AX399" i="1" s="1"/>
  <c r="AW399" i="1" s="1"/>
  <c r="AP162" i="1"/>
  <c r="AR162" i="1" s="1"/>
  <c r="AP318" i="1"/>
  <c r="AR318" i="1" s="1"/>
  <c r="AV318" i="1" s="1"/>
  <c r="AX318" i="1" s="1"/>
  <c r="AW318" i="1" s="1"/>
  <c r="AP222" i="1"/>
  <c r="AR222" i="1" s="1"/>
  <c r="AP721" i="1"/>
  <c r="AR721" i="1" s="1"/>
  <c r="AV721" i="1" s="1"/>
  <c r="AX721" i="1" s="1"/>
  <c r="AW721" i="1" s="1"/>
  <c r="AP781" i="1"/>
  <c r="AR781" i="1" s="1"/>
  <c r="AV781" i="1" s="1"/>
  <c r="AX781" i="1" s="1"/>
  <c r="AW781" i="1" s="1"/>
  <c r="AP25" i="1"/>
  <c r="AR25" i="1" s="1"/>
  <c r="AV25" i="1" s="1"/>
  <c r="AX25" i="1" s="1"/>
  <c r="AW25" i="1" s="1"/>
  <c r="AP557" i="1"/>
  <c r="AR557" i="1" s="1"/>
  <c r="AV557" i="1" s="1"/>
  <c r="AX557" i="1" s="1"/>
  <c r="AW557" i="1" s="1"/>
  <c r="AP22" i="1"/>
  <c r="AR22" i="1" s="1"/>
  <c r="AV22" i="1" s="1"/>
  <c r="AX22" i="1" s="1"/>
  <c r="AW22" i="1" s="1"/>
  <c r="AP279" i="1"/>
  <c r="AR279" i="1" s="1"/>
  <c r="AP293" i="1"/>
  <c r="AR293" i="1" s="1"/>
  <c r="AV293" i="1" s="1"/>
  <c r="AX293" i="1" s="1"/>
  <c r="AW293" i="1" s="1"/>
  <c r="AP731" i="1"/>
  <c r="AR731" i="1" s="1"/>
  <c r="AV731" i="1" s="1"/>
  <c r="AX731" i="1" s="1"/>
  <c r="AW731" i="1" s="1"/>
  <c r="AP566" i="1"/>
  <c r="AR566" i="1" s="1"/>
  <c r="AV566" i="1" s="1"/>
  <c r="AX566" i="1" s="1"/>
  <c r="AW566" i="1" s="1"/>
  <c r="AP21" i="1"/>
  <c r="AR21" i="1" s="1"/>
  <c r="AV21" i="1" s="1"/>
  <c r="AX21" i="1" s="1"/>
  <c r="AW21" i="1" s="1"/>
  <c r="AP801" i="1"/>
  <c r="AR801" i="1" s="1"/>
  <c r="AV801" i="1" s="1"/>
  <c r="AX801" i="1" s="1"/>
  <c r="AW801" i="1" s="1"/>
  <c r="AP488" i="1"/>
  <c r="AR488" i="1" s="1"/>
  <c r="AV488" i="1" s="1"/>
  <c r="AX488" i="1" s="1"/>
  <c r="AW488" i="1" s="1"/>
  <c r="AP843" i="1"/>
  <c r="AR843" i="1" s="1"/>
  <c r="AV843" i="1" s="1"/>
  <c r="AX843" i="1" s="1"/>
  <c r="AW843" i="1" s="1"/>
  <c r="AP248" i="1"/>
  <c r="AR248" i="1" s="1"/>
  <c r="AP179" i="1"/>
  <c r="AR179" i="1" s="1"/>
  <c r="AV179" i="1" s="1"/>
  <c r="AX179" i="1" s="1"/>
  <c r="AW179" i="1" s="1"/>
  <c r="AP94" i="1"/>
  <c r="AR94" i="1" s="1"/>
  <c r="AV94" i="1" s="1"/>
  <c r="AX94" i="1" s="1"/>
  <c r="AW94" i="1" s="1"/>
  <c r="AP622" i="1"/>
  <c r="AR622" i="1" s="1"/>
  <c r="AV622" i="1" s="1"/>
  <c r="AX622" i="1" s="1"/>
  <c r="AW622" i="1" s="1"/>
  <c r="AP817" i="1"/>
  <c r="AR817" i="1" s="1"/>
  <c r="AV817" i="1" s="1"/>
  <c r="AX817" i="1" s="1"/>
  <c r="AW817" i="1" s="1"/>
  <c r="AP845" i="1"/>
  <c r="AR845" i="1" s="1"/>
  <c r="AV845" i="1" s="1"/>
  <c r="AX845" i="1" s="1"/>
  <c r="AW845" i="1" s="1"/>
  <c r="AP327" i="1"/>
  <c r="AR327" i="1" s="1"/>
  <c r="AP103" i="1"/>
  <c r="AR103" i="1" s="1"/>
  <c r="AV103" i="1" s="1"/>
  <c r="AX103" i="1" s="1"/>
  <c r="AW103" i="1" s="1"/>
  <c r="AP514" i="1"/>
  <c r="AR514" i="1" s="1"/>
  <c r="AP238" i="1"/>
  <c r="AR238" i="1" s="1"/>
  <c r="AV238" i="1" s="1"/>
  <c r="AX238" i="1" s="1"/>
  <c r="AW238" i="1" s="1"/>
  <c r="AP720" i="1"/>
  <c r="AR720" i="1" s="1"/>
  <c r="AV720" i="1" s="1"/>
  <c r="AX720" i="1" s="1"/>
  <c r="AW720" i="1" s="1"/>
  <c r="AP132" i="1"/>
  <c r="AR132" i="1" s="1"/>
  <c r="AV132" i="1" s="1"/>
  <c r="AX132" i="1" s="1"/>
  <c r="AW132" i="1" s="1"/>
  <c r="AP468" i="1"/>
  <c r="AR468" i="1" s="1"/>
  <c r="AV468" i="1" s="1"/>
  <c r="AX468" i="1" s="1"/>
  <c r="AW468" i="1" s="1"/>
  <c r="AP751" i="1"/>
  <c r="AR751" i="1" s="1"/>
  <c r="AV751" i="1" s="1"/>
  <c r="AX751" i="1" s="1"/>
  <c r="AW751" i="1" s="1"/>
  <c r="AP141" i="1"/>
  <c r="AR141" i="1" s="1"/>
  <c r="AV141" i="1" s="1"/>
  <c r="AX141" i="1" s="1"/>
  <c r="AW141" i="1" s="1"/>
  <c r="AP551" i="1"/>
  <c r="AR551" i="1" s="1"/>
  <c r="AV551" i="1" s="1"/>
  <c r="AX551" i="1" s="1"/>
  <c r="AW551" i="1" s="1"/>
  <c r="AP292" i="1"/>
  <c r="AR292" i="1" s="1"/>
  <c r="AP844" i="1"/>
  <c r="AR844" i="1" s="1"/>
  <c r="AV844" i="1" s="1"/>
  <c r="AX844" i="1" s="1"/>
  <c r="AW844" i="1" s="1"/>
  <c r="AP810" i="1"/>
  <c r="AR810" i="1" s="1"/>
  <c r="AV810" i="1" s="1"/>
  <c r="AX810" i="1" s="1"/>
  <c r="AW810" i="1" s="1"/>
  <c r="AP527" i="1"/>
  <c r="AR527" i="1" s="1"/>
  <c r="AV527" i="1" s="1"/>
  <c r="AX527" i="1" s="1"/>
  <c r="AW527" i="1" s="1"/>
  <c r="AP49" i="1"/>
  <c r="AR49" i="1" s="1"/>
  <c r="AP189" i="1"/>
  <c r="AR189" i="1" s="1"/>
  <c r="AV189" i="1" s="1"/>
  <c r="AX189" i="1" s="1"/>
  <c r="AW189" i="1" s="1"/>
  <c r="AP812" i="1"/>
  <c r="AR812" i="1" s="1"/>
  <c r="AV812" i="1" s="1"/>
  <c r="AX812" i="1" s="1"/>
  <c r="AW812" i="1" s="1"/>
  <c r="AP655" i="1"/>
  <c r="AR655" i="1" s="1"/>
  <c r="AV655" i="1" s="1"/>
  <c r="AX655" i="1" s="1"/>
  <c r="AW655" i="1" s="1"/>
  <c r="AP220" i="1"/>
  <c r="AR220" i="1" s="1"/>
  <c r="AP626" i="1"/>
  <c r="AR626" i="1" s="1"/>
  <c r="AV626" i="1" s="1"/>
  <c r="AX626" i="1" s="1"/>
  <c r="AW626" i="1" s="1"/>
  <c r="AP788" i="1"/>
  <c r="AR788" i="1" s="1"/>
  <c r="AP703" i="1"/>
  <c r="AR703" i="1" s="1"/>
  <c r="AV703" i="1" s="1"/>
  <c r="AX703" i="1" s="1"/>
  <c r="AW703" i="1" s="1"/>
  <c r="AP210" i="1"/>
  <c r="AR210" i="1" s="1"/>
  <c r="AP73" i="1"/>
  <c r="AP24" i="1"/>
  <c r="AR24" i="1" s="1"/>
  <c r="AV24" i="1" s="1"/>
  <c r="AX24" i="1" s="1"/>
  <c r="AW24" i="1" s="1"/>
  <c r="AP410" i="1"/>
  <c r="AR410" i="1" s="1"/>
  <c r="AV410" i="1" s="1"/>
  <c r="AX410" i="1" s="1"/>
  <c r="AW410" i="1" s="1"/>
  <c r="AP512" i="1"/>
  <c r="AR512" i="1" s="1"/>
  <c r="AP536" i="1"/>
  <c r="AR536" i="1" s="1"/>
  <c r="AV536" i="1" s="1"/>
  <c r="AX536" i="1" s="1"/>
  <c r="AW536" i="1" s="1"/>
  <c r="AP306" i="1"/>
  <c r="AR306" i="1" s="1"/>
  <c r="AV306" i="1" s="1"/>
  <c r="AX306" i="1" s="1"/>
  <c r="AW306" i="1" s="1"/>
  <c r="AP102" i="1"/>
  <c r="AR102" i="1" s="1"/>
  <c r="AV102" i="1" s="1"/>
  <c r="AX102" i="1" s="1"/>
  <c r="AW102" i="1" s="1"/>
  <c r="AP709" i="1"/>
  <c r="AR709" i="1" s="1"/>
  <c r="AV709" i="1" s="1"/>
  <c r="AX709" i="1" s="1"/>
  <c r="AW709" i="1" s="1"/>
  <c r="AP305" i="1"/>
  <c r="AR305" i="1" s="1"/>
  <c r="AV305" i="1" s="1"/>
  <c r="AX305" i="1" s="1"/>
  <c r="AW305" i="1" s="1"/>
  <c r="AP668" i="1"/>
  <c r="AR668" i="1" s="1"/>
  <c r="AV668" i="1" s="1"/>
  <c r="AX668" i="1" s="1"/>
  <c r="AW668" i="1" s="1"/>
  <c r="AP533" i="1"/>
  <c r="AR533" i="1" s="1"/>
  <c r="AV533" i="1" s="1"/>
  <c r="AX533" i="1" s="1"/>
  <c r="AW533" i="1" s="1"/>
  <c r="AP201" i="1"/>
  <c r="AR201" i="1" s="1"/>
  <c r="AV201" i="1" s="1"/>
  <c r="AX201" i="1" s="1"/>
  <c r="AW201" i="1" s="1"/>
  <c r="AP274" i="1"/>
  <c r="AR274" i="1" s="1"/>
  <c r="AV274" i="1" s="1"/>
  <c r="AX274" i="1" s="1"/>
  <c r="AW274" i="1" s="1"/>
  <c r="AP90" i="1"/>
  <c r="AR90" i="1" s="1"/>
  <c r="AV90" i="1" s="1"/>
  <c r="AX90" i="1" s="1"/>
  <c r="AW90" i="1" s="1"/>
  <c r="AP760" i="1"/>
  <c r="AR760" i="1" s="1"/>
  <c r="AV760" i="1" s="1"/>
  <c r="AX760" i="1" s="1"/>
  <c r="AW760" i="1" s="1"/>
  <c r="AP523" i="1"/>
  <c r="AR523" i="1" s="1"/>
  <c r="AP480" i="1"/>
  <c r="AR480" i="1" s="1"/>
  <c r="AV480" i="1" s="1"/>
  <c r="AX480" i="1" s="1"/>
  <c r="AW480" i="1" s="1"/>
  <c r="AP519" i="1"/>
  <c r="AR519" i="1" s="1"/>
  <c r="AV519" i="1" s="1"/>
  <c r="AX519" i="1" s="1"/>
  <c r="AW519" i="1" s="1"/>
  <c r="AP240" i="1"/>
  <c r="AR240" i="1" s="1"/>
  <c r="AV240" i="1" s="1"/>
  <c r="AX240" i="1" s="1"/>
  <c r="AW240" i="1" s="1"/>
  <c r="AP32" i="1"/>
  <c r="AR32" i="1" s="1"/>
  <c r="AP539" i="1"/>
  <c r="AR539" i="1" s="1"/>
  <c r="AV539" i="1" s="1"/>
  <c r="AX539" i="1" s="1"/>
  <c r="AW539" i="1" s="1"/>
  <c r="AP95" i="1"/>
  <c r="AR95" i="1" s="1"/>
  <c r="AV95" i="1" s="1"/>
  <c r="AX95" i="1" s="1"/>
  <c r="AW95" i="1" s="1"/>
  <c r="AP828" i="1"/>
  <c r="AR828" i="1" s="1"/>
  <c r="AV828" i="1" s="1"/>
  <c r="AX828" i="1" s="1"/>
  <c r="AW828" i="1" s="1"/>
  <c r="AP662" i="1"/>
  <c r="AR662" i="1" s="1"/>
  <c r="AV662" i="1" s="1"/>
  <c r="AX662" i="1" s="1"/>
  <c r="AW662" i="1" s="1"/>
  <c r="AP368" i="1"/>
  <c r="AR368" i="1" s="1"/>
  <c r="AV368" i="1" s="1"/>
  <c r="AX368" i="1" s="1"/>
  <c r="AW368" i="1" s="1"/>
  <c r="AP803" i="1"/>
  <c r="AR803" i="1" s="1"/>
  <c r="AV803" i="1" s="1"/>
  <c r="AX803" i="1" s="1"/>
  <c r="AW803" i="1" s="1"/>
  <c r="AP161" i="1"/>
  <c r="AR161" i="1" s="1"/>
  <c r="AV161" i="1" s="1"/>
  <c r="AX161" i="1" s="1"/>
  <c r="AW161" i="1" s="1"/>
  <c r="AP819" i="1"/>
  <c r="AR819" i="1" s="1"/>
  <c r="AP157" i="1"/>
  <c r="AR157" i="1" s="1"/>
  <c r="AV157" i="1" s="1"/>
  <c r="AX157" i="1" s="1"/>
  <c r="AW157" i="1" s="1"/>
  <c r="AP669" i="1"/>
  <c r="AR669" i="1" s="1"/>
  <c r="AV669" i="1" s="1"/>
  <c r="AX669" i="1" s="1"/>
  <c r="AW669" i="1" s="1"/>
  <c r="AP200" i="1"/>
  <c r="AR200" i="1" s="1"/>
  <c r="AV200" i="1" s="1"/>
  <c r="AX200" i="1" s="1"/>
  <c r="AW200" i="1" s="1"/>
  <c r="AP537" i="1"/>
  <c r="AR537" i="1" s="1"/>
  <c r="AV537" i="1" s="1"/>
  <c r="AX537" i="1" s="1"/>
  <c r="AW537" i="1" s="1"/>
  <c r="AP541" i="1"/>
  <c r="AR541" i="1" s="1"/>
  <c r="AV541" i="1" s="1"/>
  <c r="AX541" i="1" s="1"/>
  <c r="AW541" i="1" s="1"/>
  <c r="AP173" i="1"/>
  <c r="AR173" i="1" s="1"/>
  <c r="AV173" i="1" s="1"/>
  <c r="AX173" i="1" s="1"/>
  <c r="AW173" i="1" s="1"/>
  <c r="AP708" i="1"/>
  <c r="AR708" i="1" s="1"/>
  <c r="AV708" i="1" s="1"/>
  <c r="AX708" i="1" s="1"/>
  <c r="AW708" i="1" s="1"/>
  <c r="AP585" i="1"/>
  <c r="AR585" i="1" s="1"/>
  <c r="AV585" i="1" s="1"/>
  <c r="AX585" i="1" s="1"/>
  <c r="AW585" i="1" s="1"/>
  <c r="AP727" i="1"/>
  <c r="AR727" i="1" s="1"/>
  <c r="AV727" i="1" s="1"/>
  <c r="AX727" i="1" s="1"/>
  <c r="AW727" i="1" s="1"/>
  <c r="AP36" i="1"/>
  <c r="AR36" i="1" s="1"/>
  <c r="AV36" i="1" s="1"/>
  <c r="AX36" i="1" s="1"/>
  <c r="AW36" i="1" s="1"/>
  <c r="AP704" i="1"/>
  <c r="AR704" i="1" s="1"/>
  <c r="AV704" i="1" s="1"/>
  <c r="AX704" i="1" s="1"/>
  <c r="AW704" i="1" s="1"/>
  <c r="AP796" i="1"/>
  <c r="AR796" i="1" s="1"/>
  <c r="AV796" i="1" s="1"/>
  <c r="AX796" i="1" s="1"/>
  <c r="AW796" i="1" s="1"/>
  <c r="AP231" i="1"/>
  <c r="AR231" i="1" s="1"/>
  <c r="AV231" i="1" s="1"/>
  <c r="AX231" i="1" s="1"/>
  <c r="AW231" i="1" s="1"/>
  <c r="AP287" i="1"/>
  <c r="AR287" i="1" s="1"/>
  <c r="AV287" i="1" s="1"/>
  <c r="AX287" i="1" s="1"/>
  <c r="AW287" i="1" s="1"/>
  <c r="AP640" i="1"/>
  <c r="AR640" i="1" s="1"/>
  <c r="AV640" i="1" s="1"/>
  <c r="AX640" i="1" s="1"/>
  <c r="AW640" i="1" s="1"/>
  <c r="AP696" i="1"/>
  <c r="AR696" i="1" s="1"/>
  <c r="AV696" i="1" s="1"/>
  <c r="AX696" i="1" s="1"/>
  <c r="AW696" i="1" s="1"/>
  <c r="AP857" i="1"/>
  <c r="AR857" i="1" s="1"/>
  <c r="AV857" i="1" s="1"/>
  <c r="AX857" i="1" s="1"/>
  <c r="AW857" i="1" s="1"/>
  <c r="AP465" i="1"/>
  <c r="AR465" i="1" s="1"/>
  <c r="AV465" i="1" s="1"/>
  <c r="AX465" i="1" s="1"/>
  <c r="AW465" i="1" s="1"/>
  <c r="AP43" i="1"/>
  <c r="AR43" i="1" s="1"/>
  <c r="AV43" i="1" s="1"/>
  <c r="AX43" i="1" s="1"/>
  <c r="AW43" i="1" s="1"/>
  <c r="AP597" i="1"/>
  <c r="AR597" i="1" s="1"/>
  <c r="AV597" i="1" s="1"/>
  <c r="AX597" i="1" s="1"/>
  <c r="AW597" i="1" s="1"/>
  <c r="AP698" i="1"/>
  <c r="AR698" i="1" s="1"/>
  <c r="AV698" i="1" s="1"/>
  <c r="AX698" i="1" s="1"/>
  <c r="AW698" i="1" s="1"/>
  <c r="AP335" i="1"/>
  <c r="AR335" i="1" s="1"/>
  <c r="AV335" i="1" s="1"/>
  <c r="AX335" i="1" s="1"/>
  <c r="AW335" i="1" s="1"/>
  <c r="AP665" i="1"/>
  <c r="AR665" i="1" s="1"/>
  <c r="AV665" i="1" s="1"/>
  <c r="AX665" i="1" s="1"/>
  <c r="AW665" i="1" s="1"/>
  <c r="AP185" i="1"/>
  <c r="AR185" i="1" s="1"/>
  <c r="AP503" i="1"/>
  <c r="AR503" i="1" s="1"/>
  <c r="AV503" i="1" s="1"/>
  <c r="AX503" i="1" s="1"/>
  <c r="AW503" i="1" s="1"/>
  <c r="AP840" i="1"/>
  <c r="AR840" i="1" s="1"/>
  <c r="AV840" i="1" s="1"/>
  <c r="AX840" i="1" s="1"/>
  <c r="AW840" i="1" s="1"/>
  <c r="AP646" i="1"/>
  <c r="AR646" i="1" s="1"/>
  <c r="AV646" i="1" s="1"/>
  <c r="AX646" i="1" s="1"/>
  <c r="AW646" i="1" s="1"/>
  <c r="AP376" i="1"/>
  <c r="AR376" i="1" s="1"/>
  <c r="AV376" i="1" s="1"/>
  <c r="AX376" i="1" s="1"/>
  <c r="AW376" i="1" s="1"/>
  <c r="AP365" i="1"/>
  <c r="AR365" i="1" s="1"/>
  <c r="AV365" i="1" s="1"/>
  <c r="AX365" i="1" s="1"/>
  <c r="AW365" i="1" s="1"/>
  <c r="AP773" i="1"/>
  <c r="AR773" i="1" s="1"/>
  <c r="AV773" i="1" s="1"/>
  <c r="AX773" i="1" s="1"/>
  <c r="AW773" i="1" s="1"/>
  <c r="AP159" i="1"/>
  <c r="AR159" i="1" s="1"/>
  <c r="AV159" i="1" s="1"/>
  <c r="AX159" i="1" s="1"/>
  <c r="AW159" i="1" s="1"/>
  <c r="AP44" i="1"/>
  <c r="AR44" i="1" s="1"/>
  <c r="AP785" i="1"/>
  <c r="AR785" i="1" s="1"/>
  <c r="AV785" i="1" s="1"/>
  <c r="AX785" i="1" s="1"/>
  <c r="AW785" i="1" s="1"/>
  <c r="AP544" i="1"/>
  <c r="AR544" i="1" s="1"/>
  <c r="AV544" i="1" s="1"/>
  <c r="AX544" i="1" s="1"/>
  <c r="AW544" i="1" s="1"/>
  <c r="AP661" i="1"/>
  <c r="AR661" i="1" s="1"/>
  <c r="AV661" i="1" s="1"/>
  <c r="AX661" i="1" s="1"/>
  <c r="AW661" i="1" s="1"/>
  <c r="AP82" i="1"/>
  <c r="AR82" i="1" s="1"/>
  <c r="AV82" i="1" s="1"/>
  <c r="AX82" i="1" s="1"/>
  <c r="AW82" i="1" s="1"/>
  <c r="AP348" i="1"/>
  <c r="AR348" i="1" s="1"/>
  <c r="AV348" i="1" s="1"/>
  <c r="AX348" i="1" s="1"/>
  <c r="AW348" i="1" s="1"/>
  <c r="AP59" i="1"/>
  <c r="AR59" i="1" s="1"/>
  <c r="AP513" i="1"/>
  <c r="AR513" i="1" s="1"/>
  <c r="AV513" i="1" s="1"/>
  <c r="AX513" i="1" s="1"/>
  <c r="AW513" i="1" s="1"/>
  <c r="AP442" i="1"/>
  <c r="AR442" i="1" s="1"/>
  <c r="AV442" i="1" s="1"/>
  <c r="AX442" i="1" s="1"/>
  <c r="AW442" i="1" s="1"/>
  <c r="AP755" i="1"/>
  <c r="AR755" i="1" s="1"/>
  <c r="AV755" i="1" s="1"/>
  <c r="AX755" i="1" s="1"/>
  <c r="AW755" i="1" s="1"/>
  <c r="AP12" i="1"/>
  <c r="AR12" i="1" s="1"/>
  <c r="AP697" i="1"/>
  <c r="AR697" i="1" s="1"/>
  <c r="AV697" i="1" s="1"/>
  <c r="AX697" i="1" s="1"/>
  <c r="AW697" i="1" s="1"/>
  <c r="AP117" i="1"/>
  <c r="AR117" i="1" s="1"/>
  <c r="AV117" i="1" s="1"/>
  <c r="AX117" i="1" s="1"/>
  <c r="AW117" i="1" s="1"/>
  <c r="AP688" i="1"/>
  <c r="AR688" i="1" s="1"/>
  <c r="AV688" i="1" s="1"/>
  <c r="AX688" i="1" s="1"/>
  <c r="AW688" i="1" s="1"/>
  <c r="AP459" i="1"/>
  <c r="AR459" i="1" s="1"/>
  <c r="AV459" i="1" s="1"/>
  <c r="AX459" i="1" s="1"/>
  <c r="AW459" i="1" s="1"/>
  <c r="AP66" i="1"/>
  <c r="AR66" i="1" s="1"/>
  <c r="AV66" i="1" s="1"/>
  <c r="AX66" i="1" s="1"/>
  <c r="AW66" i="1" s="1"/>
  <c r="AP382" i="1"/>
  <c r="AR382" i="1" s="1"/>
  <c r="AV382" i="1" s="1"/>
  <c r="AX382" i="1" s="1"/>
  <c r="AW382" i="1" s="1"/>
  <c r="AP215" i="1"/>
  <c r="AR215" i="1" s="1"/>
  <c r="AV215" i="1" s="1"/>
  <c r="AX215" i="1" s="1"/>
  <c r="AW215" i="1" s="1"/>
  <c r="AP511" i="1"/>
  <c r="AR511" i="1" s="1"/>
  <c r="AV511" i="1" s="1"/>
  <c r="AX511" i="1" s="1"/>
  <c r="AW511" i="1" s="1"/>
  <c r="AP820" i="1"/>
  <c r="AR820" i="1" s="1"/>
  <c r="AV820" i="1" s="1"/>
  <c r="AX820" i="1" s="1"/>
  <c r="AW820" i="1" s="1"/>
  <c r="AP216" i="1"/>
  <c r="AR216" i="1" s="1"/>
  <c r="AP283" i="1"/>
  <c r="AR283" i="1" s="1"/>
  <c r="AV283" i="1" s="1"/>
  <c r="AX283" i="1" s="1"/>
  <c r="AW283" i="1" s="1"/>
  <c r="AP18" i="1"/>
  <c r="AR18" i="1" s="1"/>
  <c r="AV18" i="1" s="1"/>
  <c r="AX18" i="1" s="1"/>
  <c r="AW18" i="1" s="1"/>
  <c r="AP501" i="1"/>
  <c r="AR501" i="1" s="1"/>
  <c r="AV501" i="1" s="1"/>
  <c r="AX501" i="1" s="1"/>
  <c r="AW501" i="1" s="1"/>
  <c r="AP686" i="1"/>
  <c r="AR686" i="1" s="1"/>
  <c r="AV686" i="1" s="1"/>
  <c r="AX686" i="1" s="1"/>
  <c r="AW686" i="1" s="1"/>
  <c r="AP120" i="1"/>
  <c r="AR120" i="1" s="1"/>
  <c r="AV120" i="1" s="1"/>
  <c r="AX120" i="1" s="1"/>
  <c r="AW120" i="1" s="1"/>
  <c r="AP599" i="1"/>
  <c r="AR599" i="1" s="1"/>
  <c r="AV599" i="1" s="1"/>
  <c r="AX599" i="1" s="1"/>
  <c r="AW599" i="1" s="1"/>
  <c r="AP294" i="1"/>
  <c r="AR294" i="1" s="1"/>
  <c r="AV294" i="1" s="1"/>
  <c r="AX294" i="1" s="1"/>
  <c r="AW294" i="1" s="1"/>
  <c r="AP841" i="1"/>
  <c r="AR841" i="1" s="1"/>
  <c r="AV841" i="1" s="1"/>
  <c r="AX841" i="1" s="1"/>
  <c r="AW841" i="1" s="1"/>
  <c r="AP775" i="1"/>
  <c r="AR775" i="1" s="1"/>
  <c r="AV775" i="1" s="1"/>
  <c r="AX775" i="1" s="1"/>
  <c r="AW775" i="1" s="1"/>
  <c r="AP653" i="1"/>
  <c r="AR653" i="1" s="1"/>
  <c r="AV653" i="1" s="1"/>
  <c r="AX653" i="1" s="1"/>
  <c r="AW653" i="1" s="1"/>
  <c r="AP187" i="1"/>
  <c r="AR187" i="1" s="1"/>
  <c r="AP101" i="1"/>
  <c r="AR101" i="1" s="1"/>
  <c r="AP437" i="1"/>
  <c r="AR437" i="1" s="1"/>
  <c r="AV437" i="1" s="1"/>
  <c r="AX437" i="1" s="1"/>
  <c r="AW437" i="1" s="1"/>
  <c r="AP272" i="1"/>
  <c r="AR272" i="1" s="1"/>
  <c r="AP151" i="1"/>
  <c r="AR151" i="1" s="1"/>
  <c r="AV151" i="1" s="1"/>
  <c r="AX151" i="1" s="1"/>
  <c r="AW151" i="1" s="1"/>
  <c r="AP85" i="1"/>
  <c r="AR85" i="1" s="1"/>
  <c r="AP359" i="1"/>
  <c r="AR359" i="1" s="1"/>
  <c r="AV359" i="1" s="1"/>
  <c r="AX359" i="1" s="1"/>
  <c r="AW359" i="1" s="1"/>
  <c r="AP423" i="1"/>
  <c r="AR423" i="1" s="1"/>
  <c r="AV423" i="1" s="1"/>
  <c r="AX423" i="1" s="1"/>
  <c r="AW423" i="1" s="1"/>
  <c r="AP403" i="1"/>
  <c r="AR403" i="1" s="1"/>
  <c r="AV403" i="1" s="1"/>
  <c r="AX403" i="1" s="1"/>
  <c r="AW403" i="1" s="1"/>
  <c r="AP813" i="1"/>
  <c r="AR813" i="1" s="1"/>
  <c r="AP130" i="1"/>
  <c r="AR130" i="1" s="1"/>
  <c r="AV130" i="1" s="1"/>
  <c r="AX130" i="1" s="1"/>
  <c r="AW130" i="1" s="1"/>
  <c r="AP625" i="1"/>
  <c r="AR625" i="1" s="1"/>
  <c r="AV625" i="1" s="1"/>
  <c r="AX625" i="1" s="1"/>
  <c r="AW625" i="1" s="1"/>
  <c r="AP260" i="1"/>
  <c r="AR260" i="1" s="1"/>
  <c r="AV260" i="1" s="1"/>
  <c r="AX260" i="1" s="1"/>
  <c r="AW260" i="1" s="1"/>
  <c r="AP856" i="1"/>
  <c r="AR856" i="1" s="1"/>
  <c r="AV856" i="1" s="1"/>
  <c r="AX856" i="1" s="1"/>
  <c r="AW856" i="1" s="1"/>
  <c r="AP645" i="1"/>
  <c r="AR645" i="1" s="1"/>
  <c r="AV645" i="1" s="1"/>
  <c r="AX645" i="1" s="1"/>
  <c r="AW645" i="1" s="1"/>
  <c r="AP262" i="1"/>
  <c r="AR262" i="1" s="1"/>
  <c r="AP299" i="1"/>
  <c r="AR299" i="1" s="1"/>
  <c r="AP121" i="1"/>
  <c r="AR121" i="1" s="1"/>
  <c r="AP558" i="1"/>
  <c r="AR558" i="1" s="1"/>
  <c r="AV558" i="1" s="1"/>
  <c r="AX558" i="1" s="1"/>
  <c r="AW558" i="1" s="1"/>
  <c r="AP574" i="1"/>
  <c r="AR574" i="1" s="1"/>
  <c r="AV574" i="1" s="1"/>
  <c r="AX574" i="1" s="1"/>
  <c r="AW574" i="1" s="1"/>
  <c r="AP37" i="1"/>
  <c r="AR37" i="1" s="1"/>
  <c r="AV37" i="1" s="1"/>
  <c r="AX37" i="1" s="1"/>
  <c r="AW37" i="1" s="1"/>
  <c r="AP88" i="1"/>
  <c r="AR88" i="1" s="1"/>
  <c r="AP154" i="1"/>
  <c r="AR154" i="1" s="1"/>
  <c r="AV154" i="1" s="1"/>
  <c r="AX154" i="1" s="1"/>
  <c r="AW154" i="1" s="1"/>
  <c r="AP602" i="1"/>
  <c r="AR602" i="1" s="1"/>
  <c r="AV602" i="1" s="1"/>
  <c r="AX602" i="1" s="1"/>
  <c r="AW602" i="1" s="1"/>
  <c r="AP746" i="1"/>
  <c r="AR746" i="1" s="1"/>
  <c r="AV746" i="1" s="1"/>
  <c r="AX746" i="1" s="1"/>
  <c r="AW746" i="1" s="1"/>
  <c r="AP854" i="1"/>
  <c r="AR854" i="1" s="1"/>
  <c r="AP784" i="1"/>
  <c r="AR784" i="1" s="1"/>
  <c r="AV784" i="1" s="1"/>
  <c r="AX784" i="1" s="1"/>
  <c r="AW784" i="1" s="1"/>
  <c r="AP774" i="1"/>
  <c r="AR774" i="1" s="1"/>
  <c r="AV774" i="1" s="1"/>
  <c r="AX774" i="1" s="1"/>
  <c r="AW774" i="1" s="1"/>
  <c r="AP232" i="1"/>
  <c r="AR232" i="1" s="1"/>
  <c r="AV232" i="1" s="1"/>
  <c r="AX232" i="1" s="1"/>
  <c r="AW232" i="1" s="1"/>
  <c r="AP642" i="1"/>
  <c r="AR642" i="1" s="1"/>
  <c r="AV642" i="1" s="1"/>
  <c r="AX642" i="1" s="1"/>
  <c r="AW642" i="1" s="1"/>
  <c r="AP87" i="1"/>
  <c r="AR87" i="1" s="1"/>
  <c r="AV87" i="1" s="1"/>
  <c r="AX87" i="1" s="1"/>
  <c r="AW87" i="1" s="1"/>
  <c r="AP84" i="1"/>
  <c r="AR84" i="1" s="1"/>
  <c r="AV84" i="1" s="1"/>
  <c r="AX84" i="1" s="1"/>
  <c r="AW84" i="1" s="1"/>
  <c r="AP256" i="1"/>
  <c r="AR256" i="1" s="1"/>
  <c r="AV256" i="1" s="1"/>
  <c r="AX256" i="1" s="1"/>
  <c r="AW256" i="1" s="1"/>
  <c r="AP604" i="1"/>
  <c r="AR604" i="1" s="1"/>
  <c r="AP39" i="1"/>
  <c r="AR39" i="1" s="1"/>
  <c r="AV39" i="1" s="1"/>
  <c r="AX39" i="1" s="1"/>
  <c r="AW39" i="1" s="1"/>
  <c r="AP79" i="1"/>
  <c r="AR79" i="1" s="1"/>
  <c r="AP259" i="1"/>
  <c r="AR259" i="1" s="1"/>
  <c r="AV259" i="1" s="1"/>
  <c r="AX259" i="1" s="1"/>
  <c r="AW259" i="1" s="1"/>
  <c r="AP286" i="1"/>
  <c r="AR286" i="1" s="1"/>
  <c r="AV286" i="1" s="1"/>
  <c r="AX286" i="1" s="1"/>
  <c r="AW286" i="1" s="1"/>
  <c r="AP608" i="1"/>
  <c r="AR608" i="1" s="1"/>
  <c r="AV608" i="1" s="1"/>
  <c r="AX608" i="1" s="1"/>
  <c r="AW608" i="1" s="1"/>
  <c r="AP606" i="1"/>
  <c r="AR606" i="1" s="1"/>
  <c r="AP609" i="1"/>
  <c r="AR609" i="1" s="1"/>
  <c r="AP800" i="1"/>
  <c r="AR800" i="1" s="1"/>
  <c r="AV800" i="1" s="1"/>
  <c r="AX800" i="1" s="1"/>
  <c r="AW800" i="1" s="1"/>
  <c r="AP807" i="1"/>
  <c r="AR807" i="1" s="1"/>
  <c r="AV807" i="1" s="1"/>
  <c r="AX807" i="1" s="1"/>
  <c r="AW807" i="1" s="1"/>
  <c r="AP392" i="1"/>
  <c r="AR392" i="1" s="1"/>
  <c r="AV392" i="1" s="1"/>
  <c r="AX392" i="1" s="1"/>
  <c r="AW392" i="1" s="1"/>
  <c r="AP722" i="1"/>
  <c r="AR722" i="1" s="1"/>
  <c r="AV722" i="1" s="1"/>
  <c r="AX722" i="1" s="1"/>
  <c r="AW722" i="1" s="1"/>
  <c r="AP150" i="1"/>
  <c r="AR150" i="1" s="1"/>
  <c r="AV150" i="1" s="1"/>
  <c r="AX150" i="1" s="1"/>
  <c r="AW150" i="1" s="1"/>
  <c r="AP724" i="1"/>
  <c r="AR724" i="1" s="1"/>
  <c r="AV724" i="1" s="1"/>
  <c r="AX724" i="1" s="1"/>
  <c r="AW724" i="1" s="1"/>
  <c r="AP144" i="1"/>
  <c r="AR144" i="1" s="1"/>
  <c r="AP136" i="1"/>
  <c r="AR136" i="1" s="1"/>
  <c r="AV136" i="1" s="1"/>
  <c r="AX136" i="1" s="1"/>
  <c r="AW136" i="1" s="1"/>
  <c r="AP34" i="1"/>
  <c r="AR34" i="1" s="1"/>
  <c r="AV34" i="1" s="1"/>
  <c r="AX34" i="1" s="1"/>
  <c r="AW34" i="1" s="1"/>
  <c r="AP45" i="1"/>
  <c r="AR45" i="1" s="1"/>
  <c r="AV45" i="1" s="1"/>
  <c r="AX45" i="1" s="1"/>
  <c r="AW45" i="1" s="1"/>
  <c r="AP385" i="1"/>
  <c r="AR385" i="1" s="1"/>
  <c r="AP396" i="1"/>
  <c r="AR396" i="1" s="1"/>
  <c r="AV396" i="1" s="1"/>
  <c r="AX396" i="1" s="1"/>
  <c r="AW396" i="1" s="1"/>
  <c r="AP782" i="1"/>
  <c r="AR782" i="1" s="1"/>
  <c r="AV782" i="1" s="1"/>
  <c r="AX782" i="1" s="1"/>
  <c r="AW782" i="1" s="1"/>
  <c r="AP664" i="1"/>
  <c r="AR664" i="1" s="1"/>
  <c r="AV664" i="1" s="1"/>
  <c r="AX664" i="1" s="1"/>
  <c r="AW664" i="1" s="1"/>
  <c r="AP848" i="1"/>
  <c r="AR848" i="1" s="1"/>
  <c r="AV848" i="1" s="1"/>
  <c r="AX848" i="1" s="1"/>
  <c r="AW848" i="1" s="1"/>
  <c r="AP549" i="1"/>
  <c r="AR549" i="1" s="1"/>
  <c r="AV549" i="1" s="1"/>
  <c r="AX549" i="1" s="1"/>
  <c r="AW549" i="1" s="1"/>
  <c r="AP797" i="1"/>
  <c r="AR797" i="1" s="1"/>
  <c r="AV797" i="1" s="1"/>
  <c r="AX797" i="1" s="1"/>
  <c r="AW797" i="1" s="1"/>
  <c r="AP221" i="1"/>
  <c r="AR221" i="1" s="1"/>
  <c r="AV221" i="1" s="1"/>
  <c r="AX221" i="1" s="1"/>
  <c r="AW221" i="1" s="1"/>
  <c r="AP656" i="1"/>
  <c r="AR656" i="1" s="1"/>
  <c r="AP140" i="1"/>
  <c r="AR140" i="1" s="1"/>
  <c r="AV140" i="1" s="1"/>
  <c r="AX140" i="1" s="1"/>
  <c r="AW140" i="1" s="1"/>
  <c r="AP360" i="1"/>
  <c r="AR360" i="1" s="1"/>
  <c r="AV360" i="1" s="1"/>
  <c r="AX360" i="1" s="1"/>
  <c r="AW360" i="1" s="1"/>
  <c r="AP690" i="1"/>
  <c r="AR690" i="1" s="1"/>
  <c r="AV690" i="1" s="1"/>
  <c r="AX690" i="1" s="1"/>
  <c r="AW690" i="1" s="1"/>
  <c r="AP13" i="1"/>
  <c r="AR13" i="1" s="1"/>
  <c r="AP51" i="1"/>
  <c r="AR51" i="1" s="1"/>
  <c r="AV51" i="1" s="1"/>
  <c r="AX51" i="1" s="1"/>
  <c r="AW51" i="1" s="1"/>
  <c r="AP27" i="1"/>
  <c r="AR27" i="1" s="1"/>
  <c r="AV27" i="1" s="1"/>
  <c r="AX27" i="1" s="1"/>
  <c r="AW27" i="1" s="1"/>
  <c r="AP427" i="1"/>
  <c r="AR427" i="1" s="1"/>
  <c r="AV427" i="1" s="1"/>
  <c r="AX427" i="1" s="1"/>
  <c r="AW427" i="1" s="1"/>
  <c r="AP329" i="1"/>
  <c r="AR329" i="1" s="1"/>
  <c r="AP267" i="1"/>
  <c r="AR267" i="1" s="1"/>
  <c r="AV267" i="1" s="1"/>
  <c r="AX267" i="1" s="1"/>
  <c r="AW267" i="1" s="1"/>
  <c r="AP793" i="1"/>
  <c r="AR793" i="1" s="1"/>
  <c r="AV793" i="1" s="1"/>
  <c r="AX793" i="1" s="1"/>
  <c r="AW793" i="1" s="1"/>
  <c r="AP249" i="1"/>
  <c r="AR249" i="1" s="1"/>
  <c r="AV249" i="1" s="1"/>
  <c r="AX249" i="1" s="1"/>
  <c r="AW249" i="1" s="1"/>
  <c r="AP728" i="1"/>
  <c r="AR728" i="1" s="1"/>
  <c r="AV728" i="1" s="1"/>
  <c r="AX728" i="1" s="1"/>
  <c r="AW728" i="1" s="1"/>
  <c r="AP418" i="1"/>
  <c r="AR418" i="1" s="1"/>
  <c r="AV418" i="1" s="1"/>
  <c r="AX418" i="1" s="1"/>
  <c r="AW418" i="1" s="1"/>
  <c r="AP757" i="1"/>
  <c r="AR757" i="1" s="1"/>
  <c r="AP565" i="1"/>
  <c r="AR565" i="1" s="1"/>
  <c r="AP177" i="1"/>
  <c r="AR177" i="1" s="1"/>
  <c r="AP138" i="1"/>
  <c r="AR138" i="1" s="1"/>
  <c r="AV138" i="1" s="1"/>
  <c r="AX138" i="1" s="1"/>
  <c r="AW138" i="1" s="1"/>
  <c r="AP322" i="1"/>
  <c r="AR322" i="1" s="1"/>
  <c r="AV322" i="1" s="1"/>
  <c r="AX322" i="1" s="1"/>
  <c r="AW322" i="1" s="1"/>
  <c r="AP712" i="1"/>
  <c r="AR712" i="1" s="1"/>
  <c r="AV712" i="1" s="1"/>
  <c r="AX712" i="1" s="1"/>
  <c r="AW712" i="1" s="1"/>
  <c r="AP540" i="1"/>
  <c r="AR540" i="1" s="1"/>
  <c r="AP291" i="1"/>
  <c r="AR291" i="1" s="1"/>
  <c r="AP67" i="1"/>
  <c r="AR67" i="1" s="1"/>
  <c r="AV67" i="1" s="1"/>
  <c r="AX67" i="1" s="1"/>
  <c r="AW67" i="1" s="1"/>
  <c r="AP333" i="1"/>
  <c r="AR333" i="1" s="1"/>
  <c r="AV333" i="1" s="1"/>
  <c r="AX333" i="1" s="1"/>
  <c r="AW333" i="1" s="1"/>
  <c r="AP339" i="1"/>
  <c r="AR339" i="1" s="1"/>
  <c r="AP818" i="1"/>
  <c r="AR818" i="1" s="1"/>
  <c r="AV818" i="1" s="1"/>
  <c r="AX818" i="1" s="1"/>
  <c r="AW818" i="1" s="1"/>
  <c r="AP364" i="1"/>
  <c r="AR364" i="1" s="1"/>
  <c r="AV364" i="1" s="1"/>
  <c r="AX364" i="1" s="1"/>
  <c r="AW364" i="1" s="1"/>
  <c r="AP814" i="1"/>
  <c r="AR814" i="1" s="1"/>
  <c r="AV814" i="1" s="1"/>
  <c r="AX814" i="1" s="1"/>
  <c r="AW814" i="1" s="1"/>
  <c r="AP125" i="1"/>
  <c r="AR125" i="1" s="1"/>
  <c r="AP100" i="1"/>
  <c r="AR100" i="1" s="1"/>
  <c r="AV100" i="1" s="1"/>
  <c r="AX100" i="1" s="1"/>
  <c r="AW100" i="1" s="1"/>
  <c r="AP671" i="1"/>
  <c r="AR671" i="1" s="1"/>
  <c r="AV671" i="1" s="1"/>
  <c r="AX671" i="1" s="1"/>
  <c r="AW671" i="1" s="1"/>
  <c r="AP534" i="1"/>
  <c r="AR534" i="1" s="1"/>
  <c r="AV534" i="1" s="1"/>
  <c r="AX534" i="1" s="1"/>
  <c r="AW534" i="1" s="1"/>
  <c r="AP535" i="1"/>
  <c r="AR535" i="1" s="1"/>
  <c r="AV535" i="1" s="1"/>
  <c r="AX535" i="1" s="1"/>
  <c r="AW535" i="1" s="1"/>
  <c r="AP104" i="1"/>
  <c r="AR104" i="1" s="1"/>
  <c r="AV104" i="1" s="1"/>
  <c r="AX104" i="1" s="1"/>
  <c r="AW104" i="1" s="1"/>
  <c r="AP482" i="1"/>
  <c r="AR482" i="1" s="1"/>
  <c r="AV482" i="1" s="1"/>
  <c r="AX482" i="1" s="1"/>
  <c r="AW482" i="1" s="1"/>
  <c r="AP452" i="1"/>
  <c r="AR452" i="1" s="1"/>
  <c r="AV452" i="1" s="1"/>
  <c r="AX452" i="1" s="1"/>
  <c r="AW452" i="1" s="1"/>
  <c r="AP762" i="1"/>
  <c r="AR762" i="1" s="1"/>
  <c r="AP72" i="1"/>
  <c r="AR72" i="1" s="1"/>
  <c r="AV72" i="1" s="1"/>
  <c r="AX72" i="1" s="1"/>
  <c r="AW72" i="1" s="1"/>
  <c r="AP546" i="1"/>
  <c r="AR546" i="1" s="1"/>
  <c r="AV546" i="1" s="1"/>
  <c r="AX546" i="1" s="1"/>
  <c r="AW546" i="1" s="1"/>
  <c r="AP517" i="1"/>
  <c r="AR517" i="1" s="1"/>
  <c r="AV517" i="1" s="1"/>
  <c r="AX517" i="1" s="1"/>
  <c r="AW517" i="1" s="1"/>
  <c r="AP786" i="1"/>
  <c r="AR786" i="1" s="1"/>
  <c r="AV786" i="1" s="1"/>
  <c r="AX786" i="1" s="1"/>
  <c r="AW786" i="1" s="1"/>
  <c r="AP531" i="1"/>
  <c r="AR531" i="1" s="1"/>
  <c r="AV531" i="1" s="1"/>
  <c r="AX531" i="1" s="1"/>
  <c r="AW531" i="1" s="1"/>
  <c r="AP411" i="1"/>
  <c r="AR411" i="1" s="1"/>
  <c r="AP440" i="1"/>
  <c r="AR440" i="1" s="1"/>
  <c r="AV440" i="1" s="1"/>
  <c r="AX440" i="1" s="1"/>
  <c r="AW440" i="1" s="1"/>
  <c r="AP739" i="1"/>
  <c r="AR739" i="1" s="1"/>
  <c r="AV739" i="1" s="1"/>
  <c r="AX739" i="1" s="1"/>
  <c r="AW739" i="1" s="1"/>
  <c r="AP582" i="1"/>
  <c r="AR582" i="1" s="1"/>
  <c r="AV582" i="1" s="1"/>
  <c r="AX582" i="1" s="1"/>
  <c r="AW582" i="1" s="1"/>
  <c r="AP175" i="1"/>
  <c r="AR175" i="1" s="1"/>
  <c r="AV175" i="1" s="1"/>
  <c r="AX175" i="1" s="1"/>
  <c r="AW175" i="1" s="1"/>
  <c r="AP481" i="1"/>
  <c r="AR481" i="1" s="1"/>
  <c r="AV481" i="1" s="1"/>
  <c r="AX481" i="1" s="1"/>
  <c r="AW481" i="1" s="1"/>
  <c r="AP188" i="1"/>
  <c r="AR188" i="1" s="1"/>
  <c r="AP855" i="1"/>
  <c r="AR855" i="1" s="1"/>
  <c r="AV855" i="1" s="1"/>
  <c r="AX855" i="1" s="1"/>
  <c r="AW855" i="1" s="1"/>
  <c r="AP91" i="1"/>
  <c r="AR91" i="1" s="1"/>
  <c r="AV91" i="1" s="1"/>
  <c r="AX91" i="1" s="1"/>
  <c r="AW91" i="1" s="1"/>
  <c r="AP422" i="1"/>
  <c r="AR422" i="1" s="1"/>
  <c r="AV422" i="1" s="1"/>
  <c r="AX422" i="1" s="1"/>
  <c r="AW422" i="1" s="1"/>
  <c r="AP564" i="1"/>
  <c r="AR564" i="1" s="1"/>
  <c r="AV564" i="1" s="1"/>
  <c r="AX564" i="1" s="1"/>
  <c r="AW564" i="1" s="1"/>
  <c r="AP593" i="1"/>
  <c r="AR593" i="1" s="1"/>
  <c r="AP769" i="1"/>
  <c r="AR769" i="1" s="1"/>
  <c r="AV769" i="1" s="1"/>
  <c r="AX769" i="1" s="1"/>
  <c r="AW769" i="1" s="1"/>
  <c r="AP383" i="1"/>
  <c r="AR383" i="1" s="1"/>
  <c r="AV383" i="1" s="1"/>
  <c r="AX383" i="1" s="1"/>
  <c r="AW383" i="1" s="1"/>
  <c r="AP586" i="1"/>
  <c r="AR586" i="1" s="1"/>
  <c r="AP419" i="1"/>
  <c r="AR419" i="1" s="1"/>
  <c r="AV419" i="1" s="1"/>
  <c r="AX419" i="1" s="1"/>
  <c r="AW419" i="1" s="1"/>
  <c r="AP577" i="1"/>
  <c r="AR577" i="1" s="1"/>
  <c r="AV577" i="1" s="1"/>
  <c r="AX577" i="1" s="1"/>
  <c r="AW577" i="1" s="1"/>
  <c r="AP408" i="1"/>
  <c r="AR408" i="1" s="1"/>
  <c r="AV408" i="1" s="1"/>
  <c r="AX408" i="1" s="1"/>
  <c r="AW408" i="1" s="1"/>
  <c r="AP63" i="1"/>
  <c r="AR63" i="1" s="1"/>
  <c r="AV63" i="1" s="1"/>
  <c r="AX63" i="1" s="1"/>
  <c r="AW63" i="1" s="1"/>
  <c r="AP745" i="1"/>
  <c r="AR745" i="1" s="1"/>
  <c r="AV745" i="1" s="1"/>
  <c r="AX745" i="1" s="1"/>
  <c r="AW745" i="1" s="1"/>
  <c r="AP808" i="1"/>
  <c r="AR808" i="1" s="1"/>
  <c r="AV808" i="1" s="1"/>
  <c r="AX808" i="1" s="1"/>
  <c r="AW808" i="1" s="1"/>
  <c r="AP522" i="1"/>
  <c r="AR522" i="1" s="1"/>
  <c r="AV522" i="1" s="1"/>
  <c r="AX522" i="1" s="1"/>
  <c r="AW522" i="1" s="1"/>
  <c r="AP705" i="1"/>
  <c r="AR705" i="1" s="1"/>
  <c r="AP158" i="1"/>
  <c r="AP255" i="1"/>
  <c r="AR255" i="1" s="1"/>
  <c r="AV255" i="1" s="1"/>
  <c r="AX255" i="1" s="1"/>
  <c r="AW255" i="1" s="1"/>
  <c r="AP492" i="1"/>
  <c r="AR492" i="1" s="1"/>
  <c r="AV492" i="1" s="1"/>
  <c r="AX492" i="1" s="1"/>
  <c r="AW492" i="1" s="1"/>
  <c r="AP649" i="1"/>
  <c r="AR649" i="1" s="1"/>
  <c r="AV649" i="1" s="1"/>
  <c r="AX649" i="1" s="1"/>
  <c r="AW649" i="1" s="1"/>
  <c r="AP74" i="1"/>
  <c r="AR74" i="1" s="1"/>
  <c r="AV74" i="1" s="1"/>
  <c r="AX74" i="1" s="1"/>
  <c r="AW74" i="1" s="1"/>
  <c r="AP111" i="1"/>
  <c r="AR111" i="1" s="1"/>
  <c r="AV111" i="1" s="1"/>
  <c r="AX111" i="1" s="1"/>
  <c r="AW111" i="1" s="1"/>
  <c r="AP31" i="1"/>
  <c r="AR31" i="1" s="1"/>
  <c r="AV31" i="1" s="1"/>
  <c r="AX31" i="1" s="1"/>
  <c r="AW31" i="1" s="1"/>
  <c r="AP631" i="1"/>
  <c r="AR631" i="1" s="1"/>
  <c r="AV631" i="1" s="1"/>
  <c r="AX631" i="1" s="1"/>
  <c r="AW631" i="1" s="1"/>
  <c r="AP251" i="1"/>
  <c r="AR251" i="1" s="1"/>
  <c r="AV251" i="1" s="1"/>
  <c r="AX251" i="1" s="1"/>
  <c r="AW251" i="1" s="1"/>
  <c r="AP99" i="1"/>
  <c r="AR99" i="1" s="1"/>
  <c r="AP26" i="1"/>
  <c r="AR26" i="1" s="1"/>
  <c r="AV26" i="1" s="1"/>
  <c r="AX26" i="1" s="1"/>
  <c r="AW26" i="1" s="1"/>
  <c r="AP203" i="1"/>
  <c r="AR203" i="1" s="1"/>
  <c r="AV203" i="1" s="1"/>
  <c r="AX203" i="1" s="1"/>
  <c r="AW203" i="1" s="1"/>
  <c r="AP431" i="1"/>
  <c r="AR431" i="1" s="1"/>
  <c r="AV431" i="1" s="1"/>
  <c r="AX431" i="1" s="1"/>
  <c r="AW431" i="1" s="1"/>
  <c r="AP320" i="1"/>
  <c r="AR320" i="1" s="1"/>
  <c r="AV320" i="1" s="1"/>
  <c r="AX320" i="1" s="1"/>
  <c r="AW320" i="1" s="1"/>
  <c r="AP579" i="1"/>
  <c r="AR579" i="1" s="1"/>
  <c r="AV579" i="1" s="1"/>
  <c r="AX579" i="1" s="1"/>
  <c r="AW579" i="1" s="1"/>
  <c r="AP508" i="1"/>
  <c r="AR508" i="1" s="1"/>
  <c r="AV508" i="1" s="1"/>
  <c r="AX508" i="1" s="1"/>
  <c r="AW508" i="1" s="1"/>
  <c r="AP621" i="1"/>
  <c r="AR621" i="1" s="1"/>
  <c r="AV621" i="1" s="1"/>
  <c r="AX621" i="1" s="1"/>
  <c r="AW621" i="1" s="1"/>
  <c r="AP635" i="1"/>
  <c r="AR635" i="1" s="1"/>
  <c r="AV635" i="1" s="1"/>
  <c r="AX635" i="1" s="1"/>
  <c r="AW635" i="1" s="1"/>
  <c r="AP528" i="1"/>
  <c r="AR528" i="1" s="1"/>
  <c r="AV528" i="1" s="1"/>
  <c r="AX528" i="1" s="1"/>
  <c r="AW528" i="1" s="1"/>
  <c r="AP806" i="1"/>
  <c r="AR806" i="1" s="1"/>
  <c r="AV806" i="1" s="1"/>
  <c r="AX806" i="1" s="1"/>
  <c r="AW806" i="1" s="1"/>
  <c r="AP461" i="1"/>
  <c r="AR461" i="1" s="1"/>
  <c r="AV461" i="1" s="1"/>
  <c r="AX461" i="1" s="1"/>
  <c r="AW461" i="1" s="1"/>
  <c r="AP415" i="1"/>
  <c r="AR415" i="1" s="1"/>
  <c r="AV415" i="1" s="1"/>
  <c r="AX415" i="1" s="1"/>
  <c r="AW415" i="1" s="1"/>
  <c r="AP236" i="1"/>
  <c r="AR236" i="1" s="1"/>
  <c r="AV236" i="1" s="1"/>
  <c r="AX236" i="1" s="1"/>
  <c r="AW236" i="1" s="1"/>
  <c r="AP451" i="1"/>
  <c r="AR451" i="1" s="1"/>
  <c r="AV451" i="1" s="1"/>
  <c r="AX451" i="1" s="1"/>
  <c r="AW451" i="1" s="1"/>
  <c r="AP371" i="1"/>
  <c r="AR371" i="1" s="1"/>
  <c r="AV371" i="1" s="1"/>
  <c r="AX371" i="1" s="1"/>
  <c r="AW371" i="1" s="1"/>
  <c r="AP139" i="1"/>
  <c r="AR139" i="1" s="1"/>
  <c r="AV139" i="1" s="1"/>
  <c r="AX139" i="1" s="1"/>
  <c r="AW139" i="1" s="1"/>
  <c r="AP630" i="1"/>
  <c r="AP861" i="1"/>
  <c r="AR861" i="1" s="1"/>
  <c r="AV861" i="1" s="1"/>
  <c r="AX861" i="1" s="1"/>
  <c r="AW861" i="1" s="1"/>
  <c r="AP851" i="1"/>
  <c r="AP780" i="1"/>
  <c r="AR780" i="1" s="1"/>
  <c r="AV780" i="1" s="1"/>
  <c r="AX780" i="1" s="1"/>
  <c r="AW780" i="1" s="1"/>
  <c r="AP707" i="1"/>
  <c r="AR707" i="1" s="1"/>
  <c r="AV707" i="1" s="1"/>
  <c r="AX707" i="1" s="1"/>
  <c r="AW707" i="1" s="1"/>
  <c r="AP809" i="1"/>
  <c r="AR809" i="1" s="1"/>
  <c r="AV809" i="1" s="1"/>
  <c r="AX809" i="1" s="1"/>
  <c r="AW809" i="1" s="1"/>
  <c r="AP859" i="1"/>
  <c r="AR859" i="1" s="1"/>
  <c r="AV859" i="1" s="1"/>
  <c r="AX859" i="1" s="1"/>
  <c r="AW859" i="1" s="1"/>
  <c r="AP670" i="1"/>
  <c r="AR670" i="1" s="1"/>
  <c r="AV670" i="1" s="1"/>
  <c r="AX670" i="1" s="1"/>
  <c r="AW670" i="1" s="1"/>
  <c r="AP214" i="1"/>
  <c r="AR214" i="1" s="1"/>
  <c r="AV214" i="1" s="1"/>
  <c r="AX214" i="1" s="1"/>
  <c r="AW214" i="1" s="1"/>
  <c r="AP838" i="1"/>
  <c r="AR838" i="1" s="1"/>
  <c r="AV838" i="1" s="1"/>
  <c r="AX838" i="1" s="1"/>
  <c r="AW838" i="1" s="1"/>
  <c r="AP463" i="1"/>
  <c r="AR463" i="1" s="1"/>
  <c r="AV463" i="1" s="1"/>
  <c r="AX463" i="1" s="1"/>
  <c r="AW463" i="1" s="1"/>
  <c r="AP489" i="1"/>
  <c r="AR489" i="1" s="1"/>
  <c r="AV489" i="1" s="1"/>
  <c r="AX489" i="1" s="1"/>
  <c r="AW489" i="1" s="1"/>
  <c r="AP65" i="1"/>
  <c r="AR65" i="1" s="1"/>
  <c r="AV65" i="1" s="1"/>
  <c r="AX65" i="1" s="1"/>
  <c r="AW65" i="1" s="1"/>
  <c r="AP338" i="1"/>
  <c r="AR338" i="1" s="1"/>
  <c r="AV338" i="1" s="1"/>
  <c r="AX338" i="1" s="1"/>
  <c r="AW338" i="1" s="1"/>
  <c r="AP614" i="1"/>
  <c r="AR614" i="1" s="1"/>
  <c r="AV614" i="1" s="1"/>
  <c r="AX614" i="1" s="1"/>
  <c r="AW614" i="1" s="1"/>
  <c r="AP629" i="1"/>
  <c r="AR629" i="1" s="1"/>
  <c r="AP395" i="1"/>
  <c r="AR395" i="1" s="1"/>
  <c r="AV395" i="1" s="1"/>
  <c r="AX395" i="1" s="1"/>
  <c r="AW395" i="1" s="1"/>
  <c r="AP624" i="1"/>
  <c r="AR624" i="1" s="1"/>
  <c r="AP263" i="1"/>
  <c r="AR263" i="1" s="1"/>
  <c r="AP567" i="1"/>
  <c r="AR567" i="1" s="1"/>
  <c r="AP342" i="1"/>
  <c r="AR342" i="1" s="1"/>
  <c r="AV342" i="1" s="1"/>
  <c r="AX342" i="1" s="1"/>
  <c r="AW342" i="1" s="1"/>
  <c r="AP770" i="1"/>
  <c r="AR770" i="1" s="1"/>
  <c r="AP601" i="1"/>
  <c r="AR601" i="1" s="1"/>
  <c r="AV601" i="1" s="1"/>
  <c r="AX601" i="1" s="1"/>
  <c r="AW601" i="1" s="1"/>
  <c r="AP832" i="1"/>
  <c r="AR832" i="1" s="1"/>
  <c r="AV832" i="1" s="1"/>
  <c r="AX832" i="1" s="1"/>
  <c r="AW832" i="1" s="1"/>
  <c r="AP389" i="1"/>
  <c r="AR389" i="1" s="1"/>
  <c r="AV389" i="1" s="1"/>
  <c r="AX389" i="1" s="1"/>
  <c r="AW389" i="1" s="1"/>
  <c r="AP152" i="1"/>
  <c r="AR152" i="1" s="1"/>
  <c r="AV152" i="1" s="1"/>
  <c r="AX152" i="1" s="1"/>
  <c r="AW152" i="1" s="1"/>
  <c r="AP521" i="1"/>
  <c r="AR521" i="1" s="1"/>
  <c r="AV521" i="1" s="1"/>
  <c r="AX521" i="1" s="1"/>
  <c r="AW521" i="1" s="1"/>
  <c r="AP672" i="1"/>
  <c r="AR672" i="1" s="1"/>
  <c r="AV672" i="1" s="1"/>
  <c r="AX672" i="1" s="1"/>
  <c r="AW672" i="1" s="1"/>
  <c r="AP600" i="1"/>
  <c r="AR600" i="1" s="1"/>
  <c r="AV600" i="1" s="1"/>
  <c r="AX600" i="1" s="1"/>
  <c r="AW600" i="1" s="1"/>
  <c r="AP17" i="1"/>
  <c r="AR17" i="1" s="1"/>
  <c r="AP77" i="1"/>
  <c r="AR77" i="1" s="1"/>
  <c r="AV77" i="1" s="1"/>
  <c r="AX77" i="1" s="1"/>
  <c r="AW77" i="1" s="1"/>
  <c r="AP118" i="1"/>
  <c r="AR118" i="1" s="1"/>
  <c r="AP595" i="1"/>
  <c r="AR595" i="1" s="1"/>
  <c r="AV595" i="1" s="1"/>
  <c r="AX595" i="1" s="1"/>
  <c r="AW595" i="1" s="1"/>
  <c r="AP246" i="1"/>
  <c r="AR246" i="1" s="1"/>
  <c r="AV246" i="1" s="1"/>
  <c r="AX246" i="1" s="1"/>
  <c r="AW246" i="1" s="1"/>
  <c r="AP660" i="1"/>
  <c r="AR660" i="1" s="1"/>
  <c r="AV660" i="1" s="1"/>
  <c r="AX660" i="1" s="1"/>
  <c r="AW660" i="1" s="1"/>
  <c r="AP802" i="1"/>
  <c r="AR802" i="1" s="1"/>
  <c r="AV802" i="1" s="1"/>
  <c r="AX802" i="1" s="1"/>
  <c r="AW802" i="1" s="1"/>
  <c r="AP555" i="1"/>
  <c r="AR555" i="1" s="1"/>
  <c r="AV555" i="1" s="1"/>
  <c r="AX555" i="1" s="1"/>
  <c r="AW555" i="1" s="1"/>
  <c r="AP337" i="1"/>
  <c r="AR337" i="1" s="1"/>
  <c r="AP836" i="1"/>
  <c r="AR836" i="1" s="1"/>
  <c r="AV836" i="1" s="1"/>
  <c r="AX836" i="1" s="1"/>
  <c r="AW836" i="1" s="1"/>
  <c r="AP163" i="1"/>
  <c r="AR163" i="1" s="1"/>
  <c r="AV163" i="1" s="1"/>
  <c r="AX163" i="1" s="1"/>
  <c r="AW163" i="1" s="1"/>
  <c r="AP476" i="1"/>
  <c r="AR476" i="1" s="1"/>
  <c r="AV476" i="1" s="1"/>
  <c r="AX476" i="1" s="1"/>
  <c r="AW476" i="1" s="1"/>
  <c r="AP98" i="1"/>
  <c r="AR98" i="1" s="1"/>
  <c r="AV98" i="1" s="1"/>
  <c r="AX98" i="1" s="1"/>
  <c r="AW98" i="1" s="1"/>
  <c r="AP474" i="1"/>
  <c r="AR474" i="1" s="1"/>
  <c r="AV474" i="1" s="1"/>
  <c r="AX474" i="1" s="1"/>
  <c r="AW474" i="1" s="1"/>
  <c r="AP453" i="1"/>
  <c r="AR453" i="1" s="1"/>
  <c r="AV453" i="1" s="1"/>
  <c r="AX453" i="1" s="1"/>
  <c r="AW453" i="1" s="1"/>
  <c r="AP789" i="1"/>
  <c r="AR789" i="1" s="1"/>
  <c r="AV789" i="1" s="1"/>
  <c r="AX789" i="1" s="1"/>
  <c r="AW789" i="1" s="1"/>
  <c r="AP771" i="1"/>
  <c r="AR771" i="1" s="1"/>
  <c r="AV771" i="1" s="1"/>
  <c r="AX771" i="1" s="1"/>
  <c r="AW771" i="1" s="1"/>
  <c r="AP414" i="1"/>
  <c r="AR414" i="1" s="1"/>
  <c r="AV414" i="1" s="1"/>
  <c r="AX414" i="1" s="1"/>
  <c r="AW414" i="1" s="1"/>
  <c r="AP70" i="1"/>
  <c r="AR70" i="1" s="1"/>
  <c r="AV70" i="1" s="1"/>
  <c r="AX70" i="1" s="1"/>
  <c r="AW70" i="1" s="1"/>
  <c r="AP717" i="1"/>
  <c r="AR717" i="1" s="1"/>
  <c r="AV717" i="1" s="1"/>
  <c r="AX717" i="1" s="1"/>
  <c r="AW717" i="1" s="1"/>
  <c r="AP290" i="1"/>
  <c r="AP223" i="1"/>
  <c r="AR223" i="1" s="1"/>
  <c r="AV223" i="1" s="1"/>
  <c r="AX223" i="1" s="1"/>
  <c r="AW223" i="1" s="1"/>
  <c r="AP678" i="1"/>
  <c r="AR678" i="1" s="1"/>
  <c r="AV678" i="1" s="1"/>
  <c r="AX678" i="1" s="1"/>
  <c r="AW678" i="1" s="1"/>
  <c r="AP734" i="1"/>
  <c r="AR734" i="1" s="1"/>
  <c r="AV734" i="1" s="1"/>
  <c r="AX734" i="1" s="1"/>
  <c r="AW734" i="1" s="1"/>
  <c r="AP15" i="1"/>
  <c r="AR15" i="1" s="1"/>
  <c r="AV15" i="1" s="1"/>
  <c r="AX15" i="1" s="1"/>
  <c r="AW15" i="1" s="1"/>
  <c r="AP570" i="1"/>
  <c r="AR570" i="1" s="1"/>
  <c r="AV570" i="1" s="1"/>
  <c r="AX570" i="1" s="1"/>
  <c r="AW570" i="1" s="1"/>
  <c r="AP795" i="1"/>
  <c r="AR795" i="1" s="1"/>
  <c r="AV795" i="1" s="1"/>
  <c r="AX795" i="1" s="1"/>
  <c r="AW795" i="1" s="1"/>
  <c r="AP193" i="1"/>
  <c r="AR193" i="1" s="1"/>
  <c r="AV193" i="1" s="1"/>
  <c r="AX193" i="1" s="1"/>
  <c r="AW193" i="1" s="1"/>
  <c r="AP853" i="1"/>
  <c r="AR853" i="1" s="1"/>
  <c r="AV853" i="1" s="1"/>
  <c r="AX853" i="1" s="1"/>
  <c r="AW853" i="1" s="1"/>
  <c r="AP429" i="1"/>
  <c r="AR429" i="1" s="1"/>
  <c r="AV429" i="1" s="1"/>
  <c r="AX429" i="1" s="1"/>
  <c r="AW429" i="1" s="1"/>
  <c r="AP142" i="1"/>
  <c r="AR142" i="1" s="1"/>
  <c r="AV142" i="1" s="1"/>
  <c r="AX142" i="1" s="1"/>
  <c r="AW142" i="1" s="1"/>
  <c r="AP269" i="1"/>
  <c r="AR269" i="1" s="1"/>
  <c r="AV269" i="1" s="1"/>
  <c r="AX269" i="1" s="1"/>
  <c r="AW269" i="1" s="1"/>
  <c r="AP475" i="1"/>
  <c r="AR475" i="1" s="1"/>
  <c r="AV475" i="1" s="1"/>
  <c r="AX475" i="1" s="1"/>
  <c r="AW475" i="1" s="1"/>
  <c r="AP271" i="1"/>
  <c r="AR271" i="1" s="1"/>
  <c r="AV271" i="1" s="1"/>
  <c r="AX271" i="1" s="1"/>
  <c r="AW271" i="1" s="1"/>
  <c r="AP289" i="1"/>
  <c r="AR289" i="1" s="1"/>
  <c r="AV289" i="1" s="1"/>
  <c r="AX289" i="1" s="1"/>
  <c r="AW289" i="1" s="1"/>
  <c r="AP83" i="1"/>
  <c r="AR83" i="1" s="1"/>
  <c r="AV83" i="1" s="1"/>
  <c r="AX83" i="1" s="1"/>
  <c r="AW83" i="1" s="1"/>
  <c r="AP300" i="1"/>
  <c r="AR300" i="1" s="1"/>
  <c r="AV300" i="1" s="1"/>
  <c r="AX300" i="1" s="1"/>
  <c r="AW300" i="1" s="1"/>
  <c r="AP562" i="1"/>
  <c r="AR562" i="1" s="1"/>
  <c r="AV562" i="1" s="1"/>
  <c r="AX562" i="1" s="1"/>
  <c r="AW562" i="1" s="1"/>
  <c r="AP41" i="1"/>
  <c r="AR41" i="1" s="1"/>
  <c r="AV41" i="1" s="1"/>
  <c r="AX41" i="1" s="1"/>
  <c r="AW41" i="1" s="1"/>
  <c r="AP615" i="1"/>
  <c r="AR615" i="1" s="1"/>
  <c r="AV615" i="1" s="1"/>
  <c r="AX615" i="1" s="1"/>
  <c r="AW615" i="1" s="1"/>
  <c r="AP186" i="1"/>
  <c r="AR186" i="1" s="1"/>
  <c r="AV186" i="1" s="1"/>
  <c r="AX186" i="1" s="1"/>
  <c r="AW186" i="1" s="1"/>
  <c r="AP610" i="1"/>
  <c r="AR610" i="1" s="1"/>
  <c r="AV610" i="1" s="1"/>
  <c r="AX610" i="1" s="1"/>
  <c r="AW610" i="1" s="1"/>
  <c r="AP580" i="1"/>
  <c r="AR580" i="1" s="1"/>
  <c r="AV580" i="1" s="1"/>
  <c r="AX580" i="1" s="1"/>
  <c r="AW580" i="1" s="1"/>
  <c r="AP261" i="1"/>
  <c r="AR261" i="1" s="1"/>
  <c r="AV261" i="1" s="1"/>
  <c r="AX261" i="1" s="1"/>
  <c r="AW261" i="1" s="1"/>
  <c r="AP634" i="1"/>
  <c r="AR634" i="1" s="1"/>
  <c r="AP127" i="1"/>
  <c r="AR127" i="1" s="1"/>
  <c r="AV127" i="1" s="1"/>
  <c r="AX127" i="1" s="1"/>
  <c r="AW127" i="1" s="1"/>
  <c r="AP457" i="1"/>
  <c r="AR457" i="1" s="1"/>
  <c r="AV457" i="1" s="1"/>
  <c r="AX457" i="1" s="1"/>
  <c r="AW457" i="1" s="1"/>
  <c r="AP733" i="1"/>
  <c r="AR733" i="1" s="1"/>
  <c r="AV733" i="1" s="1"/>
  <c r="AX733" i="1" s="1"/>
  <c r="AW733" i="1" s="1"/>
  <c r="AP469" i="1"/>
  <c r="AR469" i="1" s="1"/>
  <c r="AV469" i="1" s="1"/>
  <c r="AX469" i="1" s="1"/>
  <c r="AW469" i="1" s="1"/>
  <c r="AP390" i="1"/>
  <c r="AR390" i="1" s="1"/>
  <c r="AV390" i="1" s="1"/>
  <c r="AX390" i="1" s="1"/>
  <c r="AW390" i="1" s="1"/>
  <c r="AP455" i="1"/>
  <c r="AR455" i="1" s="1"/>
  <c r="AV455" i="1" s="1"/>
  <c r="AX455" i="1" s="1"/>
  <c r="AW455" i="1" s="1"/>
  <c r="AP192" i="1"/>
  <c r="AR192" i="1" s="1"/>
  <c r="AV192" i="1" s="1"/>
  <c r="AX192" i="1" s="1"/>
  <c r="AW192" i="1" s="1"/>
  <c r="AP477" i="1"/>
  <c r="AR477" i="1" s="1"/>
  <c r="AP865" i="1"/>
  <c r="AR865" i="1" s="1"/>
  <c r="AV865" i="1" s="1"/>
  <c r="AX865" i="1" s="1"/>
  <c r="AW865" i="1" s="1"/>
  <c r="AP783" i="1"/>
  <c r="AR783" i="1" s="1"/>
  <c r="AV783" i="1" s="1"/>
  <c r="AX783" i="1" s="1"/>
  <c r="AW783" i="1" s="1"/>
  <c r="AP303" i="1"/>
  <c r="AR303" i="1" s="1"/>
  <c r="AV303" i="1" s="1"/>
  <c r="AX303" i="1" s="1"/>
  <c r="AW303" i="1" s="1"/>
  <c r="AP434" i="1"/>
  <c r="AR434" i="1" s="1"/>
  <c r="AP617" i="1"/>
  <c r="AR617" i="1" s="1"/>
  <c r="AV617" i="1" s="1"/>
  <c r="AX617" i="1" s="1"/>
  <c r="AW617" i="1" s="1"/>
  <c r="AP180" i="1"/>
  <c r="AR180" i="1" s="1"/>
  <c r="AV180" i="1" s="1"/>
  <c r="AX180" i="1" s="1"/>
  <c r="AW180" i="1" s="1"/>
  <c r="AP229" i="1"/>
  <c r="AR229" i="1" s="1"/>
  <c r="AV229" i="1" s="1"/>
  <c r="AX229" i="1" s="1"/>
  <c r="AW229" i="1" s="1"/>
  <c r="AP276" i="1"/>
  <c r="AR276" i="1" s="1"/>
  <c r="AV276" i="1" s="1"/>
  <c r="AX276" i="1" s="1"/>
  <c r="AW276" i="1" s="1"/>
  <c r="AP581" i="1"/>
  <c r="AR581" i="1" s="1"/>
  <c r="AV581" i="1" s="1"/>
  <c r="AX581" i="1" s="1"/>
  <c r="AW581" i="1" s="1"/>
  <c r="AP612" i="1"/>
  <c r="AR612" i="1" s="1"/>
  <c r="AV612" i="1" s="1"/>
  <c r="AX612" i="1" s="1"/>
  <c r="AW612" i="1" s="1"/>
  <c r="AP563" i="1"/>
  <c r="AR563" i="1" s="1"/>
  <c r="AV563" i="1" s="1"/>
  <c r="AX563" i="1" s="1"/>
  <c r="AW563" i="1" s="1"/>
  <c r="AP529" i="1"/>
  <c r="AR529" i="1" s="1"/>
  <c r="AV529" i="1" s="1"/>
  <c r="AX529" i="1" s="1"/>
  <c r="AW529" i="1" s="1"/>
  <c r="AP211" i="1"/>
  <c r="AR211" i="1" s="1"/>
  <c r="AV211" i="1" s="1"/>
  <c r="AX211" i="1" s="1"/>
  <c r="AW211" i="1" s="1"/>
  <c r="AP667" i="1"/>
  <c r="AR667" i="1" s="1"/>
  <c r="AV667" i="1" s="1"/>
  <c r="AX667" i="1" s="1"/>
  <c r="AW667" i="1" s="1"/>
  <c r="AP693" i="1"/>
  <c r="AR693" i="1" s="1"/>
  <c r="AV693" i="1" s="1"/>
  <c r="AX693" i="1" s="1"/>
  <c r="AW693" i="1" s="1"/>
  <c r="AP603" i="1"/>
  <c r="AR603" i="1" s="1"/>
  <c r="AV603" i="1" s="1"/>
  <c r="AX603" i="1" s="1"/>
  <c r="AW603" i="1" s="1"/>
  <c r="AP607" i="1"/>
  <c r="AR607" i="1" s="1"/>
  <c r="AV607" i="1" s="1"/>
  <c r="AX607" i="1" s="1"/>
  <c r="AW607" i="1" s="1"/>
  <c r="AP50" i="1"/>
  <c r="AR50" i="1" s="1"/>
  <c r="AV50" i="1" s="1"/>
  <c r="AX50" i="1" s="1"/>
  <c r="AW50" i="1" s="1"/>
  <c r="AP632" i="1"/>
  <c r="AR632" i="1" s="1"/>
  <c r="AV632" i="1" s="1"/>
  <c r="AX632" i="1" s="1"/>
  <c r="AW632" i="1" s="1"/>
  <c r="AP526" i="1"/>
  <c r="AR526" i="1" s="1"/>
  <c r="AV526" i="1" s="1"/>
  <c r="AX526" i="1" s="1"/>
  <c r="AW526" i="1" s="1"/>
  <c r="AP472" i="1"/>
  <c r="AR472" i="1" s="1"/>
  <c r="AV472" i="1" s="1"/>
  <c r="AX472" i="1" s="1"/>
  <c r="AW472" i="1" s="1"/>
  <c r="AP458" i="1"/>
  <c r="AR458" i="1" s="1"/>
  <c r="AV458" i="1" s="1"/>
  <c r="AX458" i="1" s="1"/>
  <c r="AW458" i="1" s="1"/>
  <c r="AP198" i="1"/>
  <c r="AR198" i="1" s="1"/>
  <c r="AV198" i="1" s="1"/>
  <c r="AX198" i="1" s="1"/>
  <c r="AW198" i="1" s="1"/>
  <c r="AP847" i="1"/>
  <c r="AR847" i="1" s="1"/>
  <c r="AV847" i="1" s="1"/>
  <c r="AX847" i="1" s="1"/>
  <c r="AW847" i="1" s="1"/>
  <c r="AP311" i="1"/>
  <c r="AR311" i="1" s="1"/>
  <c r="AV311" i="1" s="1"/>
  <c r="AX311" i="1" s="1"/>
  <c r="AW311" i="1" s="1"/>
  <c r="AP265" i="1"/>
  <c r="AR265" i="1" s="1"/>
  <c r="AV265" i="1" s="1"/>
  <c r="AX265" i="1" s="1"/>
  <c r="AW265" i="1" s="1"/>
  <c r="AP52" i="1"/>
  <c r="AR52" i="1" s="1"/>
  <c r="AV52" i="1" s="1"/>
  <c r="AX52" i="1" s="1"/>
  <c r="AW52" i="1" s="1"/>
  <c r="AP302" i="1"/>
  <c r="AP710" i="1"/>
  <c r="AR710" i="1" s="1"/>
  <c r="AV710" i="1" s="1"/>
  <c r="AX710" i="1" s="1"/>
  <c r="AW710" i="1" s="1"/>
  <c r="AP369" i="1"/>
  <c r="AR369" i="1" s="1"/>
  <c r="AV369" i="1" s="1"/>
  <c r="AX369" i="1" s="1"/>
  <c r="AW369" i="1" s="1"/>
  <c r="AP499" i="1"/>
  <c r="AR499" i="1" s="1"/>
  <c r="AV499" i="1" s="1"/>
  <c r="AX499" i="1" s="1"/>
  <c r="AW499" i="1" s="1"/>
  <c r="AP699" i="1"/>
  <c r="AR699" i="1" s="1"/>
  <c r="AV699" i="1" s="1"/>
  <c r="AX699" i="1" s="1"/>
  <c r="AW699" i="1" s="1"/>
  <c r="AP310" i="1"/>
  <c r="AR310" i="1" s="1"/>
  <c r="AV310" i="1" s="1"/>
  <c r="AX310" i="1" s="1"/>
  <c r="AW310" i="1" s="1"/>
  <c r="AP109" i="1"/>
  <c r="AR109" i="1" s="1"/>
  <c r="AV109" i="1" s="1"/>
  <c r="AX109" i="1" s="1"/>
  <c r="AW109" i="1" s="1"/>
  <c r="AP388" i="1"/>
  <c r="AR388" i="1" s="1"/>
  <c r="AV388" i="1" s="1"/>
  <c r="AX388" i="1" s="1"/>
  <c r="AW388" i="1" s="1"/>
  <c r="AP89" i="1"/>
  <c r="AR89" i="1" s="1"/>
  <c r="AP245" i="1"/>
  <c r="AR245" i="1" s="1"/>
  <c r="AV245" i="1" s="1"/>
  <c r="AX245" i="1" s="1"/>
  <c r="AW245" i="1" s="1"/>
  <c r="AP182" i="1"/>
  <c r="AR182" i="1" s="1"/>
  <c r="AV182" i="1" s="1"/>
  <c r="AX182" i="1" s="1"/>
  <c r="AW182" i="1" s="1"/>
  <c r="AP202" i="1"/>
  <c r="AR202" i="1" s="1"/>
  <c r="AV202" i="1" s="1"/>
  <c r="AX202" i="1" s="1"/>
  <c r="AW202" i="1" s="1"/>
  <c r="AP842" i="1"/>
  <c r="AR842" i="1" s="1"/>
  <c r="AV842" i="1" s="1"/>
  <c r="AX842" i="1" s="1"/>
  <c r="AW842" i="1" s="1"/>
  <c r="AP254" i="1"/>
  <c r="AR254" i="1" s="1"/>
  <c r="AV254" i="1" s="1"/>
  <c r="AX254" i="1" s="1"/>
  <c r="AW254" i="1" s="1"/>
  <c r="AP206" i="1"/>
  <c r="AR206" i="1" s="1"/>
  <c r="AV206" i="1" s="1"/>
  <c r="AX206" i="1" s="1"/>
  <c r="AW206" i="1" s="1"/>
  <c r="AP14" i="1"/>
  <c r="AR14" i="1" s="1"/>
  <c r="AV14" i="1" s="1"/>
  <c r="AX14" i="1" s="1"/>
  <c r="AW14" i="1" s="1"/>
  <c r="AP239" i="1"/>
  <c r="AR239" i="1" s="1"/>
  <c r="AV239" i="1" s="1"/>
  <c r="AX239" i="1" s="1"/>
  <c r="AW239" i="1" s="1"/>
  <c r="AP373" i="1"/>
  <c r="AR373" i="1" s="1"/>
  <c r="AV373" i="1" s="1"/>
  <c r="AX373" i="1" s="1"/>
  <c r="AW373" i="1" s="1"/>
  <c r="AP257" i="1"/>
  <c r="AR257" i="1" s="1"/>
  <c r="AV257" i="1" s="1"/>
  <c r="AX257" i="1" s="1"/>
  <c r="AW257" i="1" s="1"/>
  <c r="AP386" i="1"/>
  <c r="AR386" i="1" s="1"/>
  <c r="AV386" i="1" s="1"/>
  <c r="AX386" i="1" s="1"/>
  <c r="AW386" i="1" s="1"/>
  <c r="AP548" i="1"/>
  <c r="AR548" i="1" s="1"/>
  <c r="AV548" i="1" s="1"/>
  <c r="AX548" i="1" s="1"/>
  <c r="AW548" i="1" s="1"/>
  <c r="AP174" i="1"/>
  <c r="AR174" i="1" s="1"/>
  <c r="AV174" i="1" s="1"/>
  <c r="AX174" i="1" s="1"/>
  <c r="AW174" i="1" s="1"/>
  <c r="AP714" i="1"/>
  <c r="AR714" i="1" s="1"/>
  <c r="AV714" i="1" s="1"/>
  <c r="AX714" i="1" s="1"/>
  <c r="AW714" i="1" s="1"/>
  <c r="AP250" i="1"/>
  <c r="AR250" i="1" s="1"/>
  <c r="AV250" i="1" s="1"/>
  <c r="AX250" i="1" s="1"/>
  <c r="AW250" i="1" s="1"/>
  <c r="AP700" i="1"/>
  <c r="AR700" i="1" s="1"/>
  <c r="AV700" i="1" s="1"/>
  <c r="AX700" i="1" s="1"/>
  <c r="AW700" i="1" s="1"/>
  <c r="AP694" i="1"/>
  <c r="AR694" i="1" s="1"/>
  <c r="AV694" i="1" s="1"/>
  <c r="AX694" i="1" s="1"/>
  <c r="AW694" i="1" s="1"/>
  <c r="AP114" i="1"/>
  <c r="AR114" i="1" s="1"/>
  <c r="AV114" i="1" s="1"/>
  <c r="AX114" i="1" s="1"/>
  <c r="AW114" i="1" s="1"/>
  <c r="AP486" i="1"/>
  <c r="AR486" i="1" s="1"/>
  <c r="AV486" i="1" s="1"/>
  <c r="AX486" i="1" s="1"/>
  <c r="AW486" i="1" s="1"/>
  <c r="AP822" i="1"/>
  <c r="AP460" i="1"/>
  <c r="AR460" i="1" s="1"/>
  <c r="AV460" i="1" s="1"/>
  <c r="AX460" i="1" s="1"/>
  <c r="AW460" i="1" s="1"/>
  <c r="AP378" i="1"/>
  <c r="AR378" i="1" s="1"/>
  <c r="AV378" i="1" s="1"/>
  <c r="AX378" i="1" s="1"/>
  <c r="AW378" i="1" s="1"/>
  <c r="AP542" i="1"/>
  <c r="AR542" i="1" s="1"/>
  <c r="AV542" i="1" s="1"/>
  <c r="AX542" i="1" s="1"/>
  <c r="AW542" i="1" s="1"/>
  <c r="AP439" i="1"/>
  <c r="AR439" i="1" s="1"/>
  <c r="AV439" i="1" s="1"/>
  <c r="AX439" i="1" s="1"/>
  <c r="AW439" i="1" s="1"/>
  <c r="AP242" i="1"/>
  <c r="AR242" i="1" s="1"/>
  <c r="AV242" i="1" s="1"/>
  <c r="AX242" i="1" s="1"/>
  <c r="AW242" i="1" s="1"/>
  <c r="AP679" i="1"/>
  <c r="AR679" i="1" s="1"/>
  <c r="AP400" i="1"/>
  <c r="AR400" i="1" s="1"/>
  <c r="AV400" i="1" s="1"/>
  <c r="AX400" i="1" s="1"/>
  <c r="AW400" i="1" s="1"/>
  <c r="AP237" i="1"/>
  <c r="AR237" i="1" s="1"/>
  <c r="AV237" i="1" s="1"/>
  <c r="AX237" i="1" s="1"/>
  <c r="AW237" i="1" s="1"/>
  <c r="AP438" i="1"/>
  <c r="AP680" i="1"/>
  <c r="AR680" i="1" s="1"/>
  <c r="AV680" i="1" s="1"/>
  <c r="AX680" i="1" s="1"/>
  <c r="AW680" i="1" s="1"/>
  <c r="AP748" i="1"/>
  <c r="AR748" i="1" s="1"/>
  <c r="AV748" i="1" s="1"/>
  <c r="AX748" i="1" s="1"/>
  <c r="AW748" i="1" s="1"/>
  <c r="AP172" i="1"/>
  <c r="AR172" i="1" s="1"/>
  <c r="AV172" i="1" s="1"/>
  <c r="AX172" i="1" s="1"/>
  <c r="AW172" i="1" s="1"/>
  <c r="AP824" i="1"/>
  <c r="AR824" i="1" s="1"/>
  <c r="AV824" i="1" s="1"/>
  <c r="AX824" i="1" s="1"/>
  <c r="AW824" i="1" s="1"/>
  <c r="AP398" i="1"/>
  <c r="AR398" i="1" s="1"/>
  <c r="AV398" i="1" s="1"/>
  <c r="AX398" i="1" s="1"/>
  <c r="AW398" i="1" s="1"/>
  <c r="AP852" i="1"/>
  <c r="AR852" i="1" s="1"/>
  <c r="AV852" i="1" s="1"/>
  <c r="AX852" i="1" s="1"/>
  <c r="AW852" i="1" s="1"/>
  <c r="AP798" i="1"/>
  <c r="AR798" i="1" s="1"/>
  <c r="AV798" i="1" s="1"/>
  <c r="AX798" i="1" s="1"/>
  <c r="AW798" i="1" s="1"/>
  <c r="AP736" i="1"/>
  <c r="AR736" i="1" s="1"/>
  <c r="AV736" i="1" s="1"/>
  <c r="AX736" i="1" s="1"/>
  <c r="AW736" i="1" s="1"/>
  <c r="AP550" i="1"/>
  <c r="AR550" i="1" s="1"/>
  <c r="AV550" i="1" s="1"/>
  <c r="AX550" i="1" s="1"/>
  <c r="AW550" i="1" s="1"/>
  <c r="AP737" i="1"/>
  <c r="AR737" i="1" s="1"/>
  <c r="AV737" i="1" s="1"/>
  <c r="AX737" i="1" s="1"/>
  <c r="AW737" i="1" s="1"/>
  <c r="AP412" i="1"/>
  <c r="AR412" i="1" s="1"/>
  <c r="AV412" i="1" s="1"/>
  <c r="AX412" i="1" s="1"/>
  <c r="AW412" i="1" s="1"/>
  <c r="AP61" i="1"/>
  <c r="AR61" i="1" s="1"/>
  <c r="AV61" i="1" s="1"/>
  <c r="AX61" i="1" s="1"/>
  <c r="AW61" i="1" s="1"/>
  <c r="AP684" i="1"/>
  <c r="AR684" i="1" s="1"/>
  <c r="AV684" i="1" s="1"/>
  <c r="AX684" i="1" s="1"/>
  <c r="AW684" i="1" s="1"/>
  <c r="AP759" i="1"/>
  <c r="AR759" i="1" s="1"/>
  <c r="AV759" i="1" s="1"/>
  <c r="AX759" i="1" s="1"/>
  <c r="AW759" i="1" s="1"/>
  <c r="AP500" i="1"/>
  <c r="AR500" i="1" s="1"/>
  <c r="AV500" i="1" s="1"/>
  <c r="AX500" i="1" s="1"/>
  <c r="AW500" i="1" s="1"/>
  <c r="AP209" i="1"/>
  <c r="AR209" i="1" s="1"/>
  <c r="AV209" i="1" s="1"/>
  <c r="AX209" i="1" s="1"/>
  <c r="AW209" i="1" s="1"/>
  <c r="AP296" i="1"/>
  <c r="AR296" i="1" s="1"/>
  <c r="AV296" i="1" s="1"/>
  <c r="AX296" i="1" s="1"/>
  <c r="AW296" i="1" s="1"/>
  <c r="AP421" i="1"/>
  <c r="AR421" i="1" s="1"/>
  <c r="AV421" i="1" s="1"/>
  <c r="AX421" i="1" s="1"/>
  <c r="AW421" i="1" s="1"/>
  <c r="AP171" i="1"/>
  <c r="AR171" i="1" s="1"/>
  <c r="AP426" i="1"/>
  <c r="AR426" i="1" s="1"/>
  <c r="AV426" i="1" s="1"/>
  <c r="AX426" i="1" s="1"/>
  <c r="AW426" i="1" s="1"/>
  <c r="AP711" i="1"/>
  <c r="AR711" i="1" s="1"/>
  <c r="AV711" i="1" s="1"/>
  <c r="AX711" i="1" s="1"/>
  <c r="AW711" i="1" s="1"/>
  <c r="AP317" i="1"/>
  <c r="AR317" i="1" s="1"/>
  <c r="AV317" i="1" s="1"/>
  <c r="AX317" i="1" s="1"/>
  <c r="AW317" i="1" s="1"/>
  <c r="AP756" i="1"/>
  <c r="AR756" i="1" s="1"/>
  <c r="AV756" i="1" s="1"/>
  <c r="AX756" i="1" s="1"/>
  <c r="AW756" i="1" s="1"/>
  <c r="AP230" i="1"/>
  <c r="AR230" i="1" s="1"/>
  <c r="AV230" i="1" s="1"/>
  <c r="AX230" i="1" s="1"/>
  <c r="AW230" i="1" s="1"/>
  <c r="AP268" i="1"/>
  <c r="AR268" i="1" s="1"/>
  <c r="AV268" i="1" s="1"/>
  <c r="AX268" i="1" s="1"/>
  <c r="AW268" i="1" s="1"/>
  <c r="AP587" i="1"/>
  <c r="AR587" i="1" s="1"/>
  <c r="AV587" i="1" s="1"/>
  <c r="AX587" i="1" s="1"/>
  <c r="AW587" i="1" s="1"/>
  <c r="AP652" i="1"/>
  <c r="AR652" i="1" s="1"/>
  <c r="AV652" i="1" s="1"/>
  <c r="AX652" i="1" s="1"/>
  <c r="AW652" i="1" s="1"/>
  <c r="AP393" i="1"/>
  <c r="AR393" i="1" s="1"/>
  <c r="AV393" i="1" s="1"/>
  <c r="AX393" i="1" s="1"/>
  <c r="AW393" i="1" s="1"/>
  <c r="AP504" i="1"/>
  <c r="AR504" i="1" s="1"/>
  <c r="AV504" i="1" s="1"/>
  <c r="AX504" i="1" s="1"/>
  <c r="AW504" i="1" s="1"/>
  <c r="AP683" i="1"/>
  <c r="AR683" i="1" s="1"/>
  <c r="AV683" i="1" s="1"/>
  <c r="AX683" i="1" s="1"/>
  <c r="AW683" i="1" s="1"/>
  <c r="AP28" i="1"/>
  <c r="AR28" i="1" s="1"/>
  <c r="AV28" i="1" s="1"/>
  <c r="AX28" i="1" s="1"/>
  <c r="AW28" i="1" s="1"/>
  <c r="AP432" i="1"/>
  <c r="AR432" i="1" s="1"/>
  <c r="AV432" i="1" s="1"/>
  <c r="AX432" i="1" s="1"/>
  <c r="AW432" i="1" s="1"/>
  <c r="AP197" i="1"/>
  <c r="AR197" i="1" s="1"/>
  <c r="AV197" i="1" s="1"/>
  <c r="AX197" i="1" s="1"/>
  <c r="AW197" i="1" s="1"/>
  <c r="AP363" i="1"/>
  <c r="AR363" i="1" s="1"/>
  <c r="AV363" i="1" s="1"/>
  <c r="AX363" i="1" s="1"/>
  <c r="AW363" i="1" s="1"/>
  <c r="AP168" i="1"/>
  <c r="AR168" i="1" s="1"/>
  <c r="AP16" i="1"/>
  <c r="AR16" i="1" s="1"/>
  <c r="AV16" i="1" s="1"/>
  <c r="AX16" i="1" s="1"/>
  <c r="AW16" i="1" s="1"/>
  <c r="AP525" i="1"/>
  <c r="AR525" i="1" s="1"/>
  <c r="AV525" i="1" s="1"/>
  <c r="AX525" i="1" s="1"/>
  <c r="AW525" i="1" s="1"/>
  <c r="AP331" i="1"/>
  <c r="AR331" i="1" s="1"/>
  <c r="AV331" i="1" s="1"/>
  <c r="AX331" i="1" s="1"/>
  <c r="AW331" i="1" s="1"/>
  <c r="AP69" i="1"/>
  <c r="AR69" i="1" s="1"/>
  <c r="AV69" i="1" s="1"/>
  <c r="AX69" i="1" s="1"/>
  <c r="AW69" i="1" s="1"/>
  <c r="AP352" i="1"/>
  <c r="AR352" i="1" s="1"/>
  <c r="AV352" i="1" s="1"/>
  <c r="AX352" i="1" s="1"/>
  <c r="AW352" i="1" s="1"/>
  <c r="AP312" i="1"/>
  <c r="AR312" i="1" s="1"/>
  <c r="AV312" i="1" s="1"/>
  <c r="AX312" i="1" s="1"/>
  <c r="AW312" i="1" s="1"/>
  <c r="AP744" i="1"/>
  <c r="AR744" i="1" s="1"/>
  <c r="AV744" i="1" s="1"/>
  <c r="AX744" i="1" s="1"/>
  <c r="AW744" i="1" s="1"/>
  <c r="AP191" i="1"/>
  <c r="AR191" i="1" s="1"/>
  <c r="AP470" i="1"/>
  <c r="AR470" i="1" s="1"/>
  <c r="AV470" i="1" s="1"/>
  <c r="AX470" i="1" s="1"/>
  <c r="AW470" i="1" s="1"/>
  <c r="AP38" i="1"/>
  <c r="AR38" i="1" s="1"/>
  <c r="AV38" i="1" s="1"/>
  <c r="AX38" i="1" s="1"/>
  <c r="AW38" i="1" s="1"/>
  <c r="AP288" i="1"/>
  <c r="AR288" i="1" s="1"/>
  <c r="AV288" i="1" s="1"/>
  <c r="AX288" i="1" s="1"/>
  <c r="AW288" i="1" s="1"/>
  <c r="AP346" i="1"/>
  <c r="AR346" i="1" s="1"/>
  <c r="AV346" i="1" s="1"/>
  <c r="AX346" i="1" s="1"/>
  <c r="AW346" i="1" s="1"/>
  <c r="AP228" i="1"/>
  <c r="AR228" i="1" s="1"/>
  <c r="AV228" i="1" s="1"/>
  <c r="AX228" i="1" s="1"/>
  <c r="AW228" i="1" s="1"/>
  <c r="AP543" i="1"/>
  <c r="AR543" i="1" s="1"/>
  <c r="AV543" i="1" s="1"/>
  <c r="AX543" i="1" s="1"/>
  <c r="AW543" i="1" s="1"/>
  <c r="AP446" i="1"/>
  <c r="AR446" i="1" s="1"/>
  <c r="AV446" i="1" s="1"/>
  <c r="AX446" i="1" s="1"/>
  <c r="AW446" i="1" s="1"/>
  <c r="AP407" i="1"/>
  <c r="AR407" i="1" s="1"/>
  <c r="AV407" i="1" s="1"/>
  <c r="AX407" i="1" s="1"/>
  <c r="AW407" i="1" s="1"/>
  <c r="AP362" i="1"/>
  <c r="AR362" i="1" s="1"/>
  <c r="AV362" i="1" s="1"/>
  <c r="AX362" i="1" s="1"/>
  <c r="AW362" i="1" s="1"/>
  <c r="AP379" i="1"/>
  <c r="AR379" i="1" s="1"/>
  <c r="AP340" i="1"/>
  <c r="AR340" i="1" s="1"/>
  <c r="AV340" i="1" s="1"/>
  <c r="AX340" i="1" s="1"/>
  <c r="AW340" i="1" s="1"/>
  <c r="AP611" i="1"/>
  <c r="AR611" i="1" s="1"/>
  <c r="AV611" i="1" s="1"/>
  <c r="AX611" i="1" s="1"/>
  <c r="AW611" i="1" s="1"/>
  <c r="AP454" i="1"/>
  <c r="AR454" i="1" s="1"/>
  <c r="AV454" i="1" s="1"/>
  <c r="AX454" i="1" s="1"/>
  <c r="AW454" i="1" s="1"/>
  <c r="AP278" i="1"/>
  <c r="AR278" i="1" s="1"/>
  <c r="AV278" i="1" s="1"/>
  <c r="AX278" i="1" s="1"/>
  <c r="AW278" i="1" s="1"/>
  <c r="AP518" i="1"/>
  <c r="AR518" i="1" s="1"/>
  <c r="AV518" i="1" s="1"/>
  <c r="AX518" i="1" s="1"/>
  <c r="AW518" i="1" s="1"/>
  <c r="AP738" i="1"/>
  <c r="AR738" i="1" s="1"/>
  <c r="AV738" i="1" s="1"/>
  <c r="AX738" i="1" s="1"/>
  <c r="AW738" i="1" s="1"/>
  <c r="AP706" i="1"/>
  <c r="AR706" i="1" s="1"/>
  <c r="AV706" i="1" s="1"/>
  <c r="AX706" i="1" s="1"/>
  <c r="AW706" i="1" s="1"/>
  <c r="AP484" i="1"/>
  <c r="AR484" i="1" s="1"/>
  <c r="AV484" i="1" s="1"/>
  <c r="AX484" i="1" s="1"/>
  <c r="AW484" i="1" s="1"/>
  <c r="AP863" i="1"/>
  <c r="AR863" i="1" s="1"/>
  <c r="AV863" i="1" s="1"/>
  <c r="AX863" i="1" s="1"/>
  <c r="AW863" i="1" s="1"/>
  <c r="AP772" i="1"/>
  <c r="AR772" i="1" s="1"/>
  <c r="AV772" i="1" s="1"/>
  <c r="AX772" i="1" s="1"/>
  <c r="AW772" i="1" s="1"/>
  <c r="AP834" i="1"/>
  <c r="AR834" i="1" s="1"/>
  <c r="AV834" i="1" s="1"/>
  <c r="AX834" i="1" s="1"/>
  <c r="AW834" i="1" s="1"/>
  <c r="AP496" i="1"/>
  <c r="AR496" i="1" s="1"/>
  <c r="AV496" i="1" s="1"/>
  <c r="AX496" i="1" s="1"/>
  <c r="AW496" i="1" s="1"/>
  <c r="AV233" i="1"/>
  <c r="AX233" i="1" s="1"/>
  <c r="AW233" i="1" s="1"/>
  <c r="AP314" i="1"/>
  <c r="AP122" i="1"/>
  <c r="AR122" i="1" s="1"/>
  <c r="AV122" i="1" s="1"/>
  <c r="AX122" i="1" s="1"/>
  <c r="AW122" i="1" s="1"/>
  <c r="AP545" i="1"/>
  <c r="AR545" i="1" s="1"/>
  <c r="AV545" i="1" s="1"/>
  <c r="AX545" i="1" s="1"/>
  <c r="AW545" i="1" s="1"/>
  <c r="AP160" i="1"/>
  <c r="AR160" i="1" s="1"/>
  <c r="AV160" i="1" s="1"/>
  <c r="AX160" i="1" s="1"/>
  <c r="AW160" i="1" s="1"/>
  <c r="AP97" i="1"/>
  <c r="AR97" i="1" s="1"/>
  <c r="AV97" i="1" s="1"/>
  <c r="AX97" i="1" s="1"/>
  <c r="AW97" i="1" s="1"/>
  <c r="AP218" i="1"/>
  <c r="AR218" i="1" s="1"/>
  <c r="AV218" i="1" s="1"/>
  <c r="AX218" i="1" s="1"/>
  <c r="AW218" i="1" s="1"/>
  <c r="AP491" i="1"/>
  <c r="AR491" i="1" s="1"/>
  <c r="AP353" i="1"/>
  <c r="AR353" i="1" s="1"/>
  <c r="AV353" i="1" s="1"/>
  <c r="AX353" i="1" s="1"/>
  <c r="AW353" i="1" s="1"/>
  <c r="AP425" i="1"/>
  <c r="AR425" i="1" s="1"/>
  <c r="AV425" i="1" s="1"/>
  <c r="AX425" i="1" s="1"/>
  <c r="AW425" i="1" s="1"/>
  <c r="AP766" i="1"/>
  <c r="AR766" i="1" s="1"/>
  <c r="AV766" i="1" s="1"/>
  <c r="AX766" i="1" s="1"/>
  <c r="AW766" i="1" s="1"/>
  <c r="AP571" i="1"/>
  <c r="AR571" i="1" s="1"/>
  <c r="AV571" i="1" s="1"/>
  <c r="AX571" i="1" s="1"/>
  <c r="AW571" i="1" s="1"/>
  <c r="AP860" i="1"/>
  <c r="AR860" i="1" s="1"/>
  <c r="AV860" i="1" s="1"/>
  <c r="AX860" i="1" s="1"/>
  <c r="AW860" i="1" s="1"/>
  <c r="AP573" i="1"/>
  <c r="AR573" i="1" s="1"/>
  <c r="AP650" i="1"/>
  <c r="AR650" i="1" s="1"/>
  <c r="AV650" i="1" s="1"/>
  <c r="AX650" i="1" s="1"/>
  <c r="AW650" i="1" s="1"/>
  <c r="AP572" i="1"/>
  <c r="AR572" i="1" s="1"/>
  <c r="AP148" i="1"/>
  <c r="AR148" i="1" s="1"/>
  <c r="AV148" i="1" s="1"/>
  <c r="AX148" i="1" s="1"/>
  <c r="AW148" i="1" s="1"/>
  <c r="AP355" i="1"/>
  <c r="AR355" i="1" s="1"/>
  <c r="AV355" i="1" s="1"/>
  <c r="AX355" i="1" s="1"/>
  <c r="AW355" i="1" s="1"/>
  <c r="AP569" i="1"/>
  <c r="AR569" i="1" s="1"/>
  <c r="AV569" i="1" s="1"/>
  <c r="AX569" i="1" s="1"/>
  <c r="AW569" i="1" s="1"/>
  <c r="AP273" i="1"/>
  <c r="AR273" i="1" s="1"/>
  <c r="AP178" i="1"/>
  <c r="AR178" i="1" s="1"/>
  <c r="AV178" i="1" s="1"/>
  <c r="AX178" i="1" s="1"/>
  <c r="AW178" i="1" s="1"/>
  <c r="AP30" i="1"/>
  <c r="AR30" i="1" s="1"/>
  <c r="AP170" i="1"/>
  <c r="AR170" i="1" s="1"/>
  <c r="AV170" i="1" s="1"/>
  <c r="AX170" i="1" s="1"/>
  <c r="AW170" i="1" s="1"/>
  <c r="AP107" i="1"/>
  <c r="AR107" i="1" s="1"/>
  <c r="AV107" i="1" s="1"/>
  <c r="AX107" i="1" s="1"/>
  <c r="AW107" i="1" s="1"/>
  <c r="AP779" i="1"/>
  <c r="AR779" i="1" s="1"/>
  <c r="AV779" i="1" s="1"/>
  <c r="AX779" i="1" s="1"/>
  <c r="AW779" i="1" s="1"/>
  <c r="AP815" i="1"/>
  <c r="AR815" i="1" s="1"/>
  <c r="AP406" i="1"/>
  <c r="AR406" i="1" s="1"/>
  <c r="AV406" i="1" s="1"/>
  <c r="AX406" i="1" s="1"/>
  <c r="AW406" i="1" s="1"/>
  <c r="AP663" i="1"/>
  <c r="AR663" i="1" s="1"/>
  <c r="AV663" i="1" s="1"/>
  <c r="AX663" i="1" s="1"/>
  <c r="AW663" i="1" s="1"/>
  <c r="AP765" i="1"/>
  <c r="AR765" i="1" s="1"/>
  <c r="AV765" i="1" s="1"/>
  <c r="AX765" i="1" s="1"/>
  <c r="AW765" i="1" s="1"/>
  <c r="AP377" i="1"/>
  <c r="AR377" i="1" s="1"/>
  <c r="AV377" i="1" s="1"/>
  <c r="AX377" i="1" s="1"/>
  <c r="AW377" i="1" s="1"/>
  <c r="AP409" i="1"/>
  <c r="AR409" i="1" s="1"/>
  <c r="AV409" i="1" s="1"/>
  <c r="AX409" i="1" s="1"/>
  <c r="AW409" i="1" s="1"/>
  <c r="AP143" i="1"/>
  <c r="AR143" i="1" s="1"/>
  <c r="AV143" i="1" s="1"/>
  <c r="AX143" i="1" s="1"/>
  <c r="AW143" i="1" s="1"/>
  <c r="AP282" i="1"/>
  <c r="AR282" i="1" s="1"/>
  <c r="AV282" i="1" s="1"/>
  <c r="AX282" i="1" s="1"/>
  <c r="AW282" i="1" s="1"/>
  <c r="AP124" i="1"/>
  <c r="AR124" i="1" s="1"/>
  <c r="AV124" i="1" s="1"/>
  <c r="AX124" i="1" s="1"/>
  <c r="AW124" i="1" s="1"/>
  <c r="AP831" i="1"/>
  <c r="AR831" i="1" s="1"/>
  <c r="AV831" i="1" s="1"/>
  <c r="AX831" i="1" s="1"/>
  <c r="AW831" i="1" s="1"/>
  <c r="AP791" i="1"/>
  <c r="AR791" i="1" s="1"/>
  <c r="AV791" i="1" s="1"/>
  <c r="AX791" i="1" s="1"/>
  <c r="AW791" i="1" s="1"/>
  <c r="AP598" i="1"/>
  <c r="AR598" i="1" s="1"/>
  <c r="AV598" i="1" s="1"/>
  <c r="AX598" i="1" s="1"/>
  <c r="AW598" i="1" s="1"/>
  <c r="AP637" i="1"/>
  <c r="AR637" i="1" s="1"/>
  <c r="AV637" i="1" s="1"/>
  <c r="AX637" i="1" s="1"/>
  <c r="AW637" i="1" s="1"/>
  <c r="AP462" i="1"/>
  <c r="AR462" i="1" s="1"/>
  <c r="AV462" i="1" s="1"/>
  <c r="AX462" i="1" s="1"/>
  <c r="AW462" i="1" s="1"/>
  <c r="AP473" i="1"/>
  <c r="AR473" i="1" s="1"/>
  <c r="AV473" i="1" s="1"/>
  <c r="AX473" i="1" s="1"/>
  <c r="AW473" i="1" s="1"/>
  <c r="AP754" i="1"/>
  <c r="AR754" i="1" s="1"/>
  <c r="AV754" i="1" s="1"/>
  <c r="AX754" i="1" s="1"/>
  <c r="AW754" i="1" s="1"/>
  <c r="AP112" i="1"/>
  <c r="AR112" i="1" s="1"/>
  <c r="AV112" i="1" s="1"/>
  <c r="AX112" i="1" s="1"/>
  <c r="AW112" i="1" s="1"/>
  <c r="AP54" i="1"/>
  <c r="AR54" i="1" s="1"/>
  <c r="AV54" i="1" s="1"/>
  <c r="AX54" i="1" s="1"/>
  <c r="AW54" i="1" s="1"/>
  <c r="AP167" i="1"/>
  <c r="AR167" i="1" s="1"/>
  <c r="AV167" i="1" s="1"/>
  <c r="AX167" i="1" s="1"/>
  <c r="AW167" i="1" s="1"/>
  <c r="AP361" i="1"/>
  <c r="AR361" i="1" s="1"/>
  <c r="AV361" i="1" s="1"/>
  <c r="AX361" i="1" s="1"/>
  <c r="AW361" i="1" s="1"/>
  <c r="AP651" i="1"/>
  <c r="AR651" i="1" s="1"/>
  <c r="AV651" i="1" s="1"/>
  <c r="AX651" i="1" s="1"/>
  <c r="AW651" i="1" s="1"/>
  <c r="AP243" i="1"/>
  <c r="AR243" i="1" s="1"/>
  <c r="AV243" i="1" s="1"/>
  <c r="AX243" i="1" s="1"/>
  <c r="AW243" i="1" s="1"/>
  <c r="AP436" i="1"/>
  <c r="AR436" i="1" s="1"/>
  <c r="AP78" i="1"/>
  <c r="AR78" i="1" s="1"/>
  <c r="AV78" i="1" s="1"/>
  <c r="AX78" i="1" s="1"/>
  <c r="AW78" i="1" s="1"/>
  <c r="AP547" i="1"/>
  <c r="AR547" i="1" s="1"/>
  <c r="AP633" i="1"/>
  <c r="AR633" i="1" s="1"/>
  <c r="AV633" i="1" s="1"/>
  <c r="AX633" i="1" s="1"/>
  <c r="AW633" i="1" s="1"/>
  <c r="AP55" i="1"/>
  <c r="AR55" i="1" s="1"/>
  <c r="AV55" i="1" s="1"/>
  <c r="AX55" i="1" s="1"/>
  <c r="AW55" i="1" s="1"/>
  <c r="AP224" i="1"/>
  <c r="AR224" i="1" s="1"/>
  <c r="AV224" i="1" s="1"/>
  <c r="AX224" i="1" s="1"/>
  <c r="AW224" i="1" s="1"/>
  <c r="AP106" i="1"/>
  <c r="AR106" i="1" s="1"/>
  <c r="AV106" i="1" s="1"/>
  <c r="AX106" i="1" s="1"/>
  <c r="AW106" i="1" s="1"/>
  <c r="AP354" i="1"/>
  <c r="AR354" i="1" s="1"/>
  <c r="AV354" i="1" s="1"/>
  <c r="AX354" i="1" s="1"/>
  <c r="AW354" i="1" s="1"/>
  <c r="AP258" i="1"/>
  <c r="AR258" i="1" s="1"/>
  <c r="AV258" i="1" s="1"/>
  <c r="AX258" i="1" s="1"/>
  <c r="AW258" i="1" s="1"/>
  <c r="AP839" i="1"/>
  <c r="AR839" i="1" s="1"/>
  <c r="AV839" i="1" s="1"/>
  <c r="AX839" i="1" s="1"/>
  <c r="AW839" i="1" s="1"/>
  <c r="AP575" i="1"/>
  <c r="AR575" i="1" s="1"/>
  <c r="AP205" i="1"/>
  <c r="AR205" i="1" s="1"/>
  <c r="AV205" i="1" s="1"/>
  <c r="AX205" i="1" s="1"/>
  <c r="AW205" i="1" s="1"/>
  <c r="AP212" i="1"/>
  <c r="AR212" i="1" s="1"/>
  <c r="AP778" i="1"/>
  <c r="AR778" i="1" s="1"/>
  <c r="AV778" i="1" s="1"/>
  <c r="AX778" i="1" s="1"/>
  <c r="AW778" i="1" s="1"/>
  <c r="AP676" i="1"/>
  <c r="AR676" i="1" s="1"/>
  <c r="AP367" i="1"/>
  <c r="AR367" i="1" s="1"/>
  <c r="AV367" i="1" s="1"/>
  <c r="AX367" i="1" s="1"/>
  <c r="AW367" i="1" s="1"/>
  <c r="AP495" i="1"/>
  <c r="AR495" i="1" s="1"/>
  <c r="AP591" i="1"/>
  <c r="AR591" i="1" s="1"/>
  <c r="AV591" i="1" s="1"/>
  <c r="AX591" i="1" s="1"/>
  <c r="AW591" i="1" s="1"/>
  <c r="AP323" i="1"/>
  <c r="AR323" i="1" s="1"/>
  <c r="AP149" i="1"/>
  <c r="AR149" i="1" s="1"/>
  <c r="AV149" i="1" s="1"/>
  <c r="AX149" i="1" s="1"/>
  <c r="AW149" i="1" s="1"/>
  <c r="AP332" i="1"/>
  <c r="AR332" i="1" s="1"/>
  <c r="AP315" i="1"/>
  <c r="AR315" i="1" s="1"/>
  <c r="AV315" i="1" s="1"/>
  <c r="AX315" i="1" s="1"/>
  <c r="AW315" i="1" s="1"/>
  <c r="AP490" i="1"/>
  <c r="AR490" i="1" s="1"/>
  <c r="AP588" i="1"/>
  <c r="AR588" i="1" s="1"/>
  <c r="AV588" i="1" s="1"/>
  <c r="AX588" i="1" s="1"/>
  <c r="AW588" i="1" s="1"/>
  <c r="AP750" i="1"/>
  <c r="AR750" i="1" s="1"/>
  <c r="AP115" i="1"/>
  <c r="AR115" i="1" s="1"/>
  <c r="AV115" i="1" s="1"/>
  <c r="AX115" i="1" s="1"/>
  <c r="AW115" i="1" s="1"/>
  <c r="AP227" i="1"/>
  <c r="AR227" i="1" s="1"/>
  <c r="AV227" i="1" s="1"/>
  <c r="AX227" i="1" s="1"/>
  <c r="AW227" i="1" s="1"/>
  <c r="AP387" i="1"/>
  <c r="AR387" i="1" s="1"/>
  <c r="AV387" i="1" s="1"/>
  <c r="AX387" i="1" s="1"/>
  <c r="AW387" i="1" s="1"/>
  <c r="AP479" i="1"/>
  <c r="AR479" i="1" s="1"/>
  <c r="AP578" i="1"/>
  <c r="AR578" i="1" s="1"/>
  <c r="AV578" i="1" s="1"/>
  <c r="AX578" i="1" s="1"/>
  <c r="AW578" i="1" s="1"/>
  <c r="AP133" i="1"/>
  <c r="AR133" i="1" s="1"/>
  <c r="AV133" i="1" s="1"/>
  <c r="AX133" i="1" s="1"/>
  <c r="AW133" i="1" s="1"/>
  <c r="AP583" i="1"/>
  <c r="AR583" i="1" s="1"/>
  <c r="AV583" i="1" s="1"/>
  <c r="AX583" i="1" s="1"/>
  <c r="AW583" i="1" s="1"/>
  <c r="AP20" i="1"/>
  <c r="AR20" i="1" s="1"/>
  <c r="AP485" i="1"/>
  <c r="AR485" i="1" s="1"/>
  <c r="AV485" i="1" s="1"/>
  <c r="AX485" i="1" s="1"/>
  <c r="AW485" i="1" s="1"/>
  <c r="AP126" i="1"/>
  <c r="AR126" i="1" s="1"/>
  <c r="AV126" i="1" s="1"/>
  <c r="AX126" i="1" s="1"/>
  <c r="AW126" i="1" s="1"/>
  <c r="AP113" i="1"/>
  <c r="AR113" i="1" s="1"/>
  <c r="AV113" i="1" s="1"/>
  <c r="AX113" i="1" s="1"/>
  <c r="AW113" i="1" s="1"/>
  <c r="AP190" i="1"/>
  <c r="AR190" i="1" s="1"/>
  <c r="AV190" i="1" s="1"/>
  <c r="AX190" i="1" s="1"/>
  <c r="AW190" i="1" s="1"/>
  <c r="AP644" i="1"/>
  <c r="AR644" i="1" s="1"/>
  <c r="AV644" i="1" s="1"/>
  <c r="AX644" i="1" s="1"/>
  <c r="AW644" i="1" s="1"/>
  <c r="AP344" i="1"/>
  <c r="AR344" i="1" s="1"/>
  <c r="AV344" i="1" s="1"/>
  <c r="AX344" i="1" s="1"/>
  <c r="AW344" i="1" s="1"/>
  <c r="AP777" i="1"/>
  <c r="AR777" i="1" s="1"/>
  <c r="AV777" i="1" s="1"/>
  <c r="AX777" i="1" s="1"/>
  <c r="AW777" i="1" s="1"/>
  <c r="AP208" i="1"/>
  <c r="AR208" i="1" s="1"/>
  <c r="AV208" i="1" s="1"/>
  <c r="AX208" i="1" s="1"/>
  <c r="AW208" i="1" s="1"/>
  <c r="AP309" i="1"/>
  <c r="AR309" i="1" s="1"/>
  <c r="AV309" i="1" s="1"/>
  <c r="AX309" i="1" s="1"/>
  <c r="AW309" i="1" s="1"/>
  <c r="AP594" i="1"/>
  <c r="AR594" i="1" s="1"/>
  <c r="AV594" i="1" s="1"/>
  <c r="AX594" i="1" s="1"/>
  <c r="AW594" i="1" s="1"/>
  <c r="AP605" i="1"/>
  <c r="AR605" i="1" s="1"/>
  <c r="AV605" i="1" s="1"/>
  <c r="AX605" i="1" s="1"/>
  <c r="AW605" i="1" s="1"/>
  <c r="AP235" i="1"/>
  <c r="AR235" i="1" s="1"/>
  <c r="AV235" i="1" s="1"/>
  <c r="AX235" i="1" s="1"/>
  <c r="AW235" i="1" s="1"/>
  <c r="AP424" i="1"/>
  <c r="AR424" i="1" s="1"/>
  <c r="AV424" i="1" s="1"/>
  <c r="AX424" i="1" s="1"/>
  <c r="AW424" i="1" s="1"/>
  <c r="AP559" i="1"/>
  <c r="AR559" i="1" s="1"/>
  <c r="AV559" i="1" s="1"/>
  <c r="AX559" i="1" s="1"/>
  <c r="AW559" i="1" s="1"/>
  <c r="AP284" i="1"/>
  <c r="AR284" i="1" s="1"/>
  <c r="AV284" i="1" s="1"/>
  <c r="AX284" i="1" s="1"/>
  <c r="AW284" i="1" s="1"/>
  <c r="AP244" i="1"/>
  <c r="AR244" i="1" s="1"/>
  <c r="AV244" i="1" s="1"/>
  <c r="AX244" i="1" s="1"/>
  <c r="AW244" i="1" s="1"/>
  <c r="AP56" i="1"/>
  <c r="AR56" i="1" s="1"/>
  <c r="AV56" i="1" s="1"/>
  <c r="AX56" i="1" s="1"/>
  <c r="AW56" i="1" s="1"/>
  <c r="AP804" i="1"/>
  <c r="AR804" i="1" s="1"/>
  <c r="AV804" i="1" s="1"/>
  <c r="AX804" i="1" s="1"/>
  <c r="AW804" i="1" s="1"/>
  <c r="AP366" i="1"/>
  <c r="AR366" i="1" s="1"/>
  <c r="AV366" i="1" s="1"/>
  <c r="AX366" i="1" s="1"/>
  <c r="AW366" i="1" s="1"/>
  <c r="AP719" i="1"/>
  <c r="AR719" i="1" s="1"/>
  <c r="AV719" i="1" s="1"/>
  <c r="AX719" i="1" s="1"/>
  <c r="AW719" i="1" s="1"/>
  <c r="AP749" i="1"/>
  <c r="AR749" i="1" s="1"/>
  <c r="AV749" i="1" s="1"/>
  <c r="AX749" i="1" s="1"/>
  <c r="AW749" i="1" s="1"/>
  <c r="AP404" i="1"/>
  <c r="AR404" i="1" s="1"/>
  <c r="AV404" i="1" s="1"/>
  <c r="AX404" i="1" s="1"/>
  <c r="AW404" i="1" s="1"/>
  <c r="AP666" i="1"/>
  <c r="AR666" i="1" s="1"/>
  <c r="AV666" i="1" s="1"/>
  <c r="AX666" i="1" s="1"/>
  <c r="AW666" i="1" s="1"/>
  <c r="AP613" i="1"/>
  <c r="AR613" i="1" s="1"/>
  <c r="AP657" i="1"/>
  <c r="AR657" i="1" s="1"/>
  <c r="AV657" i="1" s="1"/>
  <c r="AX657" i="1" s="1"/>
  <c r="AW657" i="1" s="1"/>
  <c r="AP156" i="1"/>
  <c r="AR156" i="1" s="1"/>
  <c r="AV156" i="1" s="1"/>
  <c r="AX156" i="1" s="1"/>
  <c r="AW156" i="1" s="1"/>
  <c r="AP524" i="1"/>
  <c r="AR524" i="1" s="1"/>
  <c r="AV524" i="1" s="1"/>
  <c r="AX524" i="1" s="1"/>
  <c r="AW524" i="1" s="1"/>
  <c r="AP687" i="1"/>
  <c r="AR687" i="1" s="1"/>
  <c r="AV687" i="1" s="1"/>
  <c r="AX687" i="1" s="1"/>
  <c r="AW687" i="1" s="1"/>
  <c r="AP153" i="1"/>
  <c r="AR153" i="1" s="1"/>
  <c r="AV153" i="1" s="1"/>
  <c r="AX153" i="1" s="1"/>
  <c r="AW153" i="1" s="1"/>
  <c r="AP397" i="1"/>
  <c r="AR397" i="1" s="1"/>
  <c r="AV397" i="1" s="1"/>
  <c r="AX397" i="1" s="1"/>
  <c r="AW397" i="1" s="1"/>
  <c r="AP341" i="1"/>
  <c r="AR341" i="1" s="1"/>
  <c r="AV341" i="1" s="1"/>
  <c r="AX341" i="1" s="1"/>
  <c r="AW341" i="1" s="1"/>
  <c r="AP837" i="1"/>
  <c r="AR837" i="1" s="1"/>
  <c r="AV837" i="1" s="1"/>
  <c r="AX837" i="1" s="1"/>
  <c r="AW837" i="1" s="1"/>
  <c r="AP805" i="1"/>
  <c r="AR805" i="1" s="1"/>
  <c r="AV805" i="1" s="1"/>
  <c r="AX805" i="1" s="1"/>
  <c r="AW805" i="1" s="1"/>
  <c r="AP850" i="1"/>
  <c r="AR850" i="1" s="1"/>
  <c r="AP275" i="1"/>
  <c r="AR275" i="1" s="1"/>
  <c r="AV275" i="1" s="1"/>
  <c r="AX275" i="1" s="1"/>
  <c r="AW275" i="1" s="1"/>
  <c r="AP516" i="1"/>
  <c r="AR516" i="1" s="1"/>
  <c r="AV516" i="1" s="1"/>
  <c r="AX516" i="1" s="1"/>
  <c r="AW516" i="1" s="1"/>
  <c r="AP730" i="1"/>
  <c r="AR730" i="1" s="1"/>
  <c r="AV730" i="1" s="1"/>
  <c r="AX730" i="1" s="1"/>
  <c r="AW730" i="1" s="1"/>
  <c r="AP691" i="1"/>
  <c r="AR691" i="1" s="1"/>
  <c r="AV691" i="1" s="1"/>
  <c r="AX691" i="1" s="1"/>
  <c r="AW691" i="1" s="1"/>
  <c r="AP370" i="1"/>
  <c r="AR370" i="1" s="1"/>
  <c r="AV370" i="1" s="1"/>
  <c r="AX370" i="1" s="1"/>
  <c r="AW370" i="1" s="1"/>
  <c r="AP324" i="1"/>
  <c r="AR324" i="1" s="1"/>
  <c r="AV324" i="1" s="1"/>
  <c r="AX324" i="1" s="1"/>
  <c r="AW324" i="1" s="1"/>
  <c r="AP326" i="1"/>
  <c r="AR326" i="1" s="1"/>
  <c r="AV326" i="1" s="1"/>
  <c r="AX326" i="1" s="1"/>
  <c r="AW326" i="1" s="1"/>
  <c r="AP80" i="1"/>
  <c r="AP40" i="1"/>
  <c r="AR40" i="1" s="1"/>
  <c r="AV40" i="1" s="1"/>
  <c r="AX40" i="1" s="1"/>
  <c r="AW40" i="1" s="1"/>
  <c r="AP33" i="1"/>
  <c r="AR33" i="1" s="1"/>
  <c r="AV33" i="1" s="1"/>
  <c r="AX33" i="1" s="1"/>
  <c r="AW33" i="1" s="1"/>
  <c r="AP768" i="1"/>
  <c r="AR768" i="1" s="1"/>
  <c r="AV768" i="1" s="1"/>
  <c r="AX768" i="1" s="1"/>
  <c r="AW768" i="1" s="1"/>
  <c r="AP123" i="1"/>
  <c r="AR123" i="1" s="1"/>
  <c r="AV123" i="1" s="1"/>
  <c r="AX123" i="1" s="1"/>
  <c r="AW123" i="1" s="1"/>
  <c r="AP308" i="1"/>
  <c r="AR308" i="1" s="1"/>
  <c r="AV308" i="1" s="1"/>
  <c r="AX308" i="1" s="1"/>
  <c r="AW308" i="1" s="1"/>
  <c r="AP448" i="1"/>
  <c r="AR448" i="1" s="1"/>
  <c r="AV448" i="1" s="1"/>
  <c r="AX448" i="1" s="1"/>
  <c r="AW448" i="1" s="1"/>
  <c r="AP556" i="1"/>
  <c r="AP456" i="1"/>
  <c r="AR456" i="1" s="1"/>
  <c r="AV456" i="1" s="1"/>
  <c r="AX456" i="1" s="1"/>
  <c r="AW456" i="1" s="1"/>
  <c r="AP433" i="1"/>
  <c r="AR433" i="1" s="1"/>
  <c r="AV433" i="1" s="1"/>
  <c r="AX433" i="1" s="1"/>
  <c r="AW433" i="1" s="1"/>
  <c r="AP295" i="1"/>
  <c r="AR295" i="1" s="1"/>
  <c r="AV295" i="1" s="1"/>
  <c r="AX295" i="1" s="1"/>
  <c r="AW295" i="1" s="1"/>
  <c r="AP316" i="1"/>
  <c r="AR316" i="1" s="1"/>
  <c r="AV316" i="1" s="1"/>
  <c r="AX316" i="1" s="1"/>
  <c r="AW316" i="1" s="1"/>
  <c r="AP515" i="1"/>
  <c r="AR515" i="1" s="1"/>
  <c r="AV515" i="1" s="1"/>
  <c r="AX515" i="1" s="1"/>
  <c r="AW515" i="1" s="1"/>
  <c r="AP307" i="1"/>
  <c r="AR307" i="1" s="1"/>
  <c r="AV307" i="1" s="1"/>
  <c r="AX307" i="1" s="1"/>
  <c r="AW307" i="1" s="1"/>
  <c r="AP483" i="1"/>
  <c r="AR483" i="1" s="1"/>
  <c r="AV483" i="1" s="1"/>
  <c r="AX483" i="1" s="1"/>
  <c r="AW483" i="1" s="1"/>
  <c r="AP716" i="1"/>
  <c r="AR716" i="1" s="1"/>
  <c r="AV716" i="1" s="1"/>
  <c r="AX716" i="1" s="1"/>
  <c r="AW716" i="1" s="1"/>
  <c r="AP280" i="1"/>
  <c r="AP347" i="1"/>
  <c r="AR347" i="1" s="1"/>
  <c r="AV347" i="1" s="1"/>
  <c r="AX347" i="1" s="1"/>
  <c r="AW347" i="1" s="1"/>
  <c r="AP729" i="1"/>
  <c r="AR729" i="1" s="1"/>
  <c r="AV729" i="1" s="1"/>
  <c r="AX729" i="1" s="1"/>
  <c r="AW729" i="1" s="1"/>
  <c r="AP725" i="1"/>
  <c r="AR725" i="1" s="1"/>
  <c r="AV725" i="1" s="1"/>
  <c r="AX725" i="1" s="1"/>
  <c r="AW725" i="1" s="1"/>
  <c r="AP701" i="1"/>
  <c r="AR701" i="1" s="1"/>
  <c r="AV701" i="1" s="1"/>
  <c r="AX701" i="1" s="1"/>
  <c r="AW701" i="1" s="1"/>
  <c r="AP413" i="1"/>
  <c r="AR413" i="1" s="1"/>
  <c r="AV413" i="1" s="1"/>
  <c r="AX413" i="1" s="1"/>
  <c r="AW413" i="1" s="1"/>
  <c r="AP658" i="1"/>
  <c r="AR658" i="1" s="1"/>
  <c r="AV658" i="1" s="1"/>
  <c r="AX658" i="1" s="1"/>
  <c r="AW658" i="1" s="1"/>
  <c r="AP53" i="1"/>
  <c r="AR53" i="1" s="1"/>
  <c r="AV53" i="1" s="1"/>
  <c r="AX53" i="1" s="1"/>
  <c r="AW53" i="1" s="1"/>
  <c r="AP444" i="1"/>
  <c r="AR444" i="1" s="1"/>
  <c r="AV444" i="1" s="1"/>
  <c r="AX444" i="1" s="1"/>
  <c r="AW444" i="1" s="1"/>
  <c r="AP358" i="1"/>
  <c r="AR358" i="1" s="1"/>
  <c r="AV358" i="1" s="1"/>
  <c r="AX358" i="1" s="1"/>
  <c r="AW358" i="1" s="1"/>
  <c r="AP135" i="1"/>
  <c r="AR135" i="1" s="1"/>
  <c r="AV135" i="1" s="1"/>
  <c r="AX135" i="1" s="1"/>
  <c r="AW135" i="1" s="1"/>
  <c r="AP792" i="1"/>
  <c r="AR792" i="1" s="1"/>
  <c r="AV792" i="1" s="1"/>
  <c r="AX792" i="1" s="1"/>
  <c r="AW792" i="1" s="1"/>
  <c r="AP105" i="1"/>
  <c r="AR105" i="1" s="1"/>
  <c r="AV105" i="1" s="1"/>
  <c r="AX105" i="1" s="1"/>
  <c r="AW105" i="1" s="1"/>
  <c r="AP75" i="1"/>
  <c r="AR75" i="1" s="1"/>
  <c r="AV75" i="1" s="1"/>
  <c r="AX75" i="1" s="1"/>
  <c r="AW75" i="1" s="1"/>
  <c r="AP199" i="1"/>
  <c r="AR199" i="1" s="1"/>
  <c r="AV199" i="1" s="1"/>
  <c r="AX199" i="1" s="1"/>
  <c r="AW199" i="1" s="1"/>
  <c r="AP384" i="1"/>
  <c r="AR384" i="1" s="1"/>
  <c r="AV384" i="1" s="1"/>
  <c r="AX384" i="1" s="1"/>
  <c r="AW384" i="1" s="1"/>
  <c r="AP510" i="1"/>
  <c r="AR510" i="1" s="1"/>
  <c r="AV510" i="1" s="1"/>
  <c r="AX510" i="1" s="1"/>
  <c r="AW510" i="1" s="1"/>
  <c r="AP116" i="1"/>
  <c r="AR116" i="1" s="1"/>
  <c r="AV116" i="1" s="1"/>
  <c r="AX116" i="1" s="1"/>
  <c r="AW116" i="1" s="1"/>
  <c r="AP298" i="1"/>
  <c r="AR298" i="1" s="1"/>
  <c r="AV298" i="1" s="1"/>
  <c r="AX298" i="1" s="1"/>
  <c r="AW298" i="1" s="1"/>
  <c r="AP849" i="1"/>
  <c r="AR849" i="1" s="1"/>
  <c r="AV849" i="1" s="1"/>
  <c r="AX849" i="1" s="1"/>
  <c r="AW849" i="1" s="1"/>
  <c r="AP119" i="1"/>
  <c r="AP764" i="1"/>
  <c r="AR764" i="1" s="1"/>
  <c r="AV764" i="1" s="1"/>
  <c r="AX764" i="1" s="1"/>
  <c r="AW764" i="1" s="1"/>
  <c r="AP715" i="1"/>
  <c r="AR715" i="1" s="1"/>
  <c r="AV715" i="1" s="1"/>
  <c r="AX715" i="1" s="1"/>
  <c r="AW715" i="1" s="1"/>
  <c r="AP183" i="1"/>
  <c r="AR183" i="1" s="1"/>
  <c r="AV183" i="1" s="1"/>
  <c r="AX183" i="1" s="1"/>
  <c r="AW183" i="1" s="1"/>
  <c r="AP561" i="1"/>
  <c r="AR561" i="1" s="1"/>
  <c r="AV561" i="1" s="1"/>
  <c r="AX561" i="1" s="1"/>
  <c r="AW561" i="1" s="1"/>
  <c r="AP225" i="1"/>
  <c r="AR225" i="1" s="1"/>
  <c r="AV225" i="1" s="1"/>
  <c r="AX225" i="1" s="1"/>
  <c r="AW225" i="1" s="1"/>
  <c r="AP92" i="1"/>
  <c r="AR92" i="1" s="1"/>
  <c r="AV92" i="1" s="1"/>
  <c r="AX92" i="1" s="1"/>
  <c r="AW92" i="1" s="1"/>
  <c r="AP478" i="1"/>
  <c r="AR478" i="1" s="1"/>
  <c r="AV478" i="1" s="1"/>
  <c r="AX478" i="1" s="1"/>
  <c r="AW478" i="1" s="1"/>
  <c r="AP740" i="1"/>
  <c r="AR740" i="1" s="1"/>
  <c r="AP681" i="1"/>
  <c r="AP590" i="1"/>
  <c r="AR590" i="1" s="1"/>
  <c r="AV590" i="1" s="1"/>
  <c r="AX590" i="1" s="1"/>
  <c r="AW590" i="1" s="1"/>
  <c r="AP767" i="1"/>
  <c r="AR767" i="1" s="1"/>
  <c r="AV767" i="1" s="1"/>
  <c r="AX767" i="1" s="1"/>
  <c r="AW767" i="1" s="1"/>
  <c r="AP497" i="1"/>
  <c r="AR497" i="1" s="1"/>
  <c r="AV497" i="1" s="1"/>
  <c r="AX497" i="1" s="1"/>
  <c r="AW497" i="1" s="1"/>
  <c r="AP776" i="1"/>
  <c r="AR776" i="1" s="1"/>
  <c r="AV776" i="1" s="1"/>
  <c r="AX776" i="1" s="1"/>
  <c r="AW776" i="1" s="1"/>
  <c r="AP552" i="1"/>
  <c r="AR552" i="1" s="1"/>
  <c r="AV552" i="1" s="1"/>
  <c r="AX552" i="1" s="1"/>
  <c r="AW552" i="1" s="1"/>
  <c r="AP356" i="1"/>
  <c r="AR356" i="1" s="1"/>
  <c r="AV356" i="1" s="1"/>
  <c r="AX356" i="1" s="1"/>
  <c r="AW356" i="1" s="1"/>
  <c r="AP553" i="1"/>
  <c r="AR553" i="1" s="1"/>
  <c r="AV553" i="1" s="1"/>
  <c r="AX553" i="1" s="1"/>
  <c r="AW553" i="1" s="1"/>
  <c r="AP226" i="1"/>
  <c r="AR226" i="1" s="1"/>
  <c r="AV226" i="1" s="1"/>
  <c r="AX226" i="1" s="1"/>
  <c r="AW226" i="1" s="1"/>
  <c r="AP821" i="1"/>
  <c r="AR821" i="1" s="1"/>
  <c r="AV821" i="1" s="1"/>
  <c r="AX821" i="1" s="1"/>
  <c r="AW821" i="1" s="1"/>
  <c r="AP129" i="1"/>
  <c r="AR129" i="1" s="1"/>
  <c r="AV129" i="1" s="1"/>
  <c r="AX129" i="1" s="1"/>
  <c r="AW129" i="1" s="1"/>
  <c r="AP217" i="1"/>
  <c r="AR217" i="1" s="1"/>
  <c r="AP560" i="1"/>
  <c r="AR560" i="1" s="1"/>
  <c r="AV560" i="1" s="1"/>
  <c r="AX560" i="1" s="1"/>
  <c r="AW560" i="1" s="1"/>
  <c r="AP374" i="1"/>
  <c r="AR374" i="1" s="1"/>
  <c r="AP830" i="1"/>
  <c r="AR830" i="1" s="1"/>
  <c r="AV830" i="1" s="1"/>
  <c r="AX830" i="1" s="1"/>
  <c r="AW830" i="1" s="1"/>
  <c r="AP659" i="1"/>
  <c r="AR659" i="1" s="1"/>
  <c r="AV659" i="1" s="1"/>
  <c r="AX659" i="1" s="1"/>
  <c r="AW659" i="1" s="1"/>
  <c r="AP685" i="1"/>
  <c r="AR685" i="1" s="1"/>
  <c r="AV685" i="1" s="1"/>
  <c r="AX685" i="1" s="1"/>
  <c r="AW685" i="1" s="1"/>
  <c r="AP195" i="1"/>
  <c r="AR195" i="1" s="1"/>
  <c r="AV195" i="1" s="1"/>
  <c r="AX195" i="1" s="1"/>
  <c r="AW195" i="1" s="1"/>
  <c r="AP325" i="1"/>
  <c r="AR325" i="1" s="1"/>
  <c r="AV325" i="1" s="1"/>
  <c r="AX325" i="1" s="1"/>
  <c r="AW325" i="1" s="1"/>
  <c r="AP108" i="1"/>
  <c r="AR108" i="1" s="1"/>
  <c r="AP443" i="1"/>
  <c r="AR443" i="1" s="1"/>
  <c r="AV443" i="1" s="1"/>
  <c r="AX443" i="1" s="1"/>
  <c r="AW443" i="1" s="1"/>
  <c r="AP301" i="1"/>
  <c r="AR301" i="1" s="1"/>
  <c r="AV301" i="1" s="1"/>
  <c r="AX301" i="1" s="1"/>
  <c r="AW301" i="1" s="1"/>
  <c r="AP164" i="1"/>
  <c r="AR164" i="1" s="1"/>
  <c r="AV164" i="1" s="1"/>
  <c r="AX164" i="1" s="1"/>
  <c r="AW164" i="1" s="1"/>
  <c r="AP864" i="1"/>
  <c r="AR864" i="1" s="1"/>
  <c r="AV864" i="1" s="1"/>
  <c r="AX864" i="1" s="1"/>
  <c r="AW864" i="1" s="1"/>
  <c r="AP86" i="1"/>
  <c r="AR86" i="1" s="1"/>
  <c r="AV86" i="1" s="1"/>
  <c r="AX86" i="1" s="1"/>
  <c r="AW86" i="1" s="1"/>
  <c r="AP576" i="1"/>
  <c r="AR576" i="1" s="1"/>
  <c r="AV576" i="1" s="1"/>
  <c r="AX576" i="1" s="1"/>
  <c r="AW576" i="1" s="1"/>
  <c r="AP505" i="1"/>
  <c r="AR505" i="1" s="1"/>
  <c r="AV505" i="1" s="1"/>
  <c r="AX505" i="1" s="1"/>
  <c r="AW505" i="1" s="1"/>
  <c r="AP405" i="1"/>
  <c r="AR405" i="1" s="1"/>
  <c r="AV405" i="1" s="1"/>
  <c r="AX405" i="1" s="1"/>
  <c r="AW405" i="1" s="1"/>
  <c r="AP213" i="1"/>
  <c r="AR213" i="1" s="1"/>
  <c r="AV213" i="1" s="1"/>
  <c r="AX213" i="1" s="1"/>
  <c r="AW213" i="1" s="1"/>
  <c r="AP447" i="1"/>
  <c r="AR447" i="1" s="1"/>
  <c r="AV447" i="1" s="1"/>
  <c r="AX447" i="1" s="1"/>
  <c r="AW447" i="1" s="1"/>
  <c r="AP96" i="1"/>
  <c r="AR96" i="1" s="1"/>
  <c r="AV96" i="1" s="1"/>
  <c r="AX96" i="1" s="1"/>
  <c r="AW96" i="1" s="1"/>
  <c r="AP445" i="1"/>
  <c r="AR445" i="1" s="1"/>
  <c r="AV445" i="1" s="1"/>
  <c r="AX445" i="1" s="1"/>
  <c r="AW445" i="1" s="1"/>
  <c r="AP692" i="1"/>
  <c r="AR692" i="1" s="1"/>
  <c r="AV692" i="1" s="1"/>
  <c r="AX692" i="1" s="1"/>
  <c r="AW692" i="1" s="1"/>
  <c r="AP532" i="1"/>
  <c r="AR532" i="1" s="1"/>
  <c r="AV532" i="1" s="1"/>
  <c r="AX532" i="1" s="1"/>
  <c r="AW532" i="1" s="1"/>
  <c r="AP584" i="1"/>
  <c r="AR584" i="1" s="1"/>
  <c r="AV584" i="1" s="1"/>
  <c r="AX584" i="1" s="1"/>
  <c r="AW584" i="1" s="1"/>
  <c r="AP207" i="1"/>
  <c r="AP713" i="1"/>
  <c r="AR713" i="1" s="1"/>
  <c r="AV713" i="1" s="1"/>
  <c r="AX713" i="1" s="1"/>
  <c r="AW713" i="1" s="1"/>
  <c r="AP166" i="1"/>
  <c r="AR166" i="1" s="1"/>
  <c r="AV166" i="1" s="1"/>
  <c r="AX166" i="1" s="1"/>
  <c r="AW166" i="1" s="1"/>
  <c r="AP471" i="1"/>
  <c r="AR471" i="1" s="1"/>
  <c r="AV471" i="1" s="1"/>
  <c r="AX471" i="1" s="1"/>
  <c r="AW471" i="1" s="1"/>
  <c r="AP196" i="1"/>
  <c r="AR196" i="1" s="1"/>
  <c r="AV196" i="1" s="1"/>
  <c r="AX196" i="1" s="1"/>
  <c r="AW196" i="1" s="1"/>
  <c r="AP753" i="1"/>
  <c r="AR753" i="1" s="1"/>
  <c r="AV753" i="1" s="1"/>
  <c r="AX753" i="1" s="1"/>
  <c r="AW753" i="1" s="1"/>
  <c r="AP619" i="1"/>
  <c r="AR619" i="1" s="1"/>
  <c r="AV619" i="1" s="1"/>
  <c r="AX619" i="1" s="1"/>
  <c r="AW619" i="1" s="1"/>
  <c r="AP673" i="1"/>
  <c r="AR673" i="1" s="1"/>
  <c r="AV673" i="1" s="1"/>
  <c r="AX673" i="1" s="1"/>
  <c r="AW673" i="1" s="1"/>
  <c r="AP131" i="1"/>
  <c r="AR131" i="1" s="1"/>
  <c r="AV131" i="1" s="1"/>
  <c r="AX131" i="1" s="1"/>
  <c r="AW131" i="1" s="1"/>
  <c r="AP763" i="1"/>
  <c r="AR763" i="1" s="1"/>
  <c r="AV763" i="1" s="1"/>
  <c r="AX763" i="1" s="1"/>
  <c r="AW763" i="1" s="1"/>
  <c r="AP184" i="1"/>
  <c r="AR184" i="1" s="1"/>
  <c r="AV184" i="1" s="1"/>
  <c r="AX184" i="1" s="1"/>
  <c r="AW184" i="1" s="1"/>
  <c r="AP494" i="1"/>
  <c r="AR494" i="1" s="1"/>
  <c r="AV494" i="1" s="1"/>
  <c r="AX494" i="1" s="1"/>
  <c r="AW494" i="1" s="1"/>
  <c r="AP466" i="1"/>
  <c r="AR466" i="1" s="1"/>
  <c r="AV466" i="1" s="1"/>
  <c r="AX466" i="1" s="1"/>
  <c r="AW466" i="1" s="1"/>
  <c r="AP498" i="1"/>
  <c r="AR498" i="1" s="1"/>
  <c r="AV498" i="1" s="1"/>
  <c r="AX498" i="1" s="1"/>
  <c r="AW498" i="1" s="1"/>
  <c r="AP253" i="1"/>
  <c r="AR253" i="1" s="1"/>
  <c r="AV253" i="1" s="1"/>
  <c r="AX253" i="1" s="1"/>
  <c r="AW253" i="1" s="1"/>
  <c r="AP64" i="1"/>
  <c r="AR64" i="1" s="1"/>
  <c r="AV64" i="1" s="1"/>
  <c r="AX64" i="1" s="1"/>
  <c r="AW64" i="1" s="1"/>
  <c r="AP589" i="1"/>
  <c r="AR589" i="1" s="1"/>
  <c r="AV589" i="1" s="1"/>
  <c r="AX589" i="1" s="1"/>
  <c r="AW589" i="1" s="1"/>
  <c r="AP428" i="1"/>
  <c r="AR428" i="1" s="1"/>
  <c r="AV428" i="1" s="1"/>
  <c r="AX428" i="1" s="1"/>
  <c r="AW428" i="1" s="1"/>
  <c r="AP137" i="1"/>
  <c r="AR137" i="1" s="1"/>
  <c r="AV137" i="1" s="1"/>
  <c r="AX137" i="1" s="1"/>
  <c r="AW137" i="1" s="1"/>
  <c r="AP19" i="1"/>
  <c r="AR19" i="1" s="1"/>
  <c r="AV19" i="1" s="1"/>
  <c r="AX19" i="1" s="1"/>
  <c r="AW19" i="1" s="1"/>
  <c r="AP219" i="1"/>
  <c r="AR219" i="1" s="1"/>
  <c r="AV219" i="1" s="1"/>
  <c r="AX219" i="1" s="1"/>
  <c r="AW219" i="1" s="1"/>
  <c r="AP321" i="1"/>
  <c r="AR321" i="1" s="1"/>
  <c r="AV321" i="1" s="1"/>
  <c r="AX321" i="1" s="1"/>
  <c r="AW321" i="1" s="1"/>
  <c r="AP487" i="1"/>
  <c r="AR487" i="1" s="1"/>
  <c r="AP349" i="1"/>
  <c r="AR349" i="1" s="1"/>
  <c r="AV349" i="1" s="1"/>
  <c r="AX349" i="1" s="1"/>
  <c r="AW349" i="1" s="1"/>
  <c r="AP336" i="1"/>
  <c r="AR336" i="1" s="1"/>
  <c r="AV336" i="1" s="1"/>
  <c r="AX336" i="1" s="1"/>
  <c r="AW336" i="1" s="1"/>
  <c r="AP128" i="1"/>
  <c r="AR128" i="1" s="1"/>
  <c r="AV128" i="1" s="1"/>
  <c r="AX128" i="1" s="1"/>
  <c r="AW128" i="1" s="1"/>
  <c r="AP825" i="1"/>
  <c r="AR825" i="1" s="1"/>
  <c r="AV825" i="1" s="1"/>
  <c r="AX825" i="1" s="1"/>
  <c r="AW825" i="1" s="1"/>
  <c r="AP270" i="1"/>
  <c r="AR270" i="1" s="1"/>
  <c r="AV270" i="1" s="1"/>
  <c r="AX270" i="1" s="1"/>
  <c r="AW270" i="1" s="1"/>
  <c r="AP538" i="1"/>
  <c r="AR538" i="1" s="1"/>
  <c r="AV538" i="1" s="1"/>
  <c r="AX538" i="1" s="1"/>
  <c r="AW538" i="1" s="1"/>
  <c r="AP846" i="1"/>
  <c r="AR846" i="1" s="1"/>
  <c r="AV846" i="1" s="1"/>
  <c r="AX846" i="1" s="1"/>
  <c r="AW846" i="1" s="1"/>
  <c r="AP520" i="1"/>
  <c r="AR520" i="1" s="1"/>
  <c r="AV520" i="1" s="1"/>
  <c r="AX520" i="1" s="1"/>
  <c r="AW520" i="1" s="1"/>
  <c r="AP787" i="1"/>
  <c r="AR787" i="1" s="1"/>
  <c r="AV787" i="1" s="1"/>
  <c r="AX787" i="1" s="1"/>
  <c r="AW787" i="1" s="1"/>
  <c r="AP811" i="1"/>
  <c r="AR811" i="1" s="1"/>
  <c r="AV811" i="1" s="1"/>
  <c r="AX811" i="1" s="1"/>
  <c r="AW811" i="1" s="1"/>
  <c r="AP758" i="1"/>
  <c r="AR758" i="1" s="1"/>
  <c r="AV758" i="1" s="1"/>
  <c r="AX758" i="1" s="1"/>
  <c r="AW758" i="1" s="1"/>
  <c r="AP416" i="1"/>
  <c r="AR416" i="1" s="1"/>
  <c r="AV416" i="1" s="1"/>
  <c r="AX416" i="1" s="1"/>
  <c r="AW416" i="1" s="1"/>
  <c r="AP449" i="1"/>
  <c r="AR449" i="1" s="1"/>
  <c r="AV449" i="1" s="1"/>
  <c r="AX449" i="1" s="1"/>
  <c r="AW449" i="1" s="1"/>
  <c r="AP616" i="1"/>
  <c r="AR616" i="1" s="1"/>
  <c r="AP723" i="1"/>
  <c r="AR723" i="1" s="1"/>
  <c r="AV723" i="1" s="1"/>
  <c r="AX723" i="1" s="1"/>
  <c r="AW723" i="1" s="1"/>
  <c r="AP402" i="1"/>
  <c r="AR402" i="1" s="1"/>
  <c r="AV402" i="1" s="1"/>
  <c r="AX402" i="1" s="1"/>
  <c r="AW402" i="1" s="1"/>
  <c r="AP334" i="1"/>
  <c r="AR334" i="1" s="1"/>
  <c r="AV334" i="1" s="1"/>
  <c r="AX334" i="1" s="1"/>
  <c r="AW334" i="1" s="1"/>
  <c r="AP430" i="1"/>
  <c r="AR430" i="1" s="1"/>
  <c r="AV430" i="1" s="1"/>
  <c r="AX430" i="1" s="1"/>
  <c r="AW430" i="1" s="1"/>
  <c r="AP71" i="1"/>
  <c r="AR71" i="1" s="1"/>
  <c r="AV71" i="1" s="1"/>
  <c r="AX71" i="1" s="1"/>
  <c r="AW71" i="1" s="1"/>
  <c r="AP420" i="1"/>
  <c r="AR420" i="1" s="1"/>
  <c r="AV420" i="1" s="1"/>
  <c r="AX420" i="1" s="1"/>
  <c r="AW420" i="1" s="1"/>
  <c r="AP145" i="1"/>
  <c r="AR145" i="1" s="1"/>
  <c r="AV145" i="1" s="1"/>
  <c r="AX145" i="1" s="1"/>
  <c r="AW145" i="1" s="1"/>
  <c r="AP799" i="1"/>
  <c r="AR799" i="1" s="1"/>
  <c r="AP467" i="1"/>
  <c r="AR467" i="1" s="1"/>
  <c r="AV467" i="1" s="1"/>
  <c r="AX467" i="1" s="1"/>
  <c r="AW467" i="1" s="1"/>
  <c r="AP647" i="1"/>
  <c r="AP450" i="1"/>
  <c r="AR450" i="1" s="1"/>
  <c r="AV450" i="1" s="1"/>
  <c r="AX450" i="1" s="1"/>
  <c r="AW450" i="1" s="1"/>
  <c r="AP858" i="1"/>
  <c r="AR858" i="1" s="1"/>
  <c r="AV858" i="1" s="1"/>
  <c r="AX858" i="1" s="1"/>
  <c r="AW858" i="1" s="1"/>
  <c r="AP829" i="1"/>
  <c r="AR829" i="1" s="1"/>
  <c r="AV829" i="1" s="1"/>
  <c r="AX829" i="1" s="1"/>
  <c r="AW829" i="1" s="1"/>
  <c r="AP761" i="1"/>
  <c r="AR761" i="1" s="1"/>
  <c r="AV761" i="1" s="1"/>
  <c r="AX761" i="1" s="1"/>
  <c r="AW761" i="1" s="1"/>
  <c r="AP417" i="1"/>
  <c r="AR417" i="1" s="1"/>
  <c r="AV417" i="1" s="1"/>
  <c r="AX417" i="1" s="1"/>
  <c r="AW417" i="1" s="1"/>
  <c r="AP110" i="1"/>
  <c r="AR110" i="1" s="1"/>
  <c r="AV110" i="1" s="1"/>
  <c r="AX110" i="1" s="1"/>
  <c r="AW110" i="1" s="1"/>
  <c r="AP281" i="1"/>
  <c r="AR281" i="1" s="1"/>
  <c r="AV281" i="1" s="1"/>
  <c r="AX281" i="1" s="1"/>
  <c r="AW281" i="1" s="1"/>
  <c r="AP401" i="1"/>
  <c r="AR401" i="1" s="1"/>
  <c r="AV401" i="1" s="1"/>
  <c r="AX401" i="1" s="1"/>
  <c r="AW401" i="1" s="1"/>
  <c r="AP146" i="1"/>
  <c r="AR146" i="1" s="1"/>
  <c r="AV146" i="1" s="1"/>
  <c r="AX146" i="1" s="1"/>
  <c r="AW146" i="1" s="1"/>
  <c r="AP147" i="1"/>
  <c r="AR147" i="1" s="1"/>
  <c r="AV147" i="1" s="1"/>
  <c r="AX147" i="1" s="1"/>
  <c r="AW147" i="1" s="1"/>
  <c r="AP654" i="1"/>
  <c r="AR654" i="1" s="1"/>
  <c r="AV654" i="1" s="1"/>
  <c r="AX654" i="1" s="1"/>
  <c r="AW654" i="1" s="1"/>
  <c r="AP351" i="1"/>
  <c r="AR351" i="1" s="1"/>
  <c r="AV351" i="1" s="1"/>
  <c r="AX351" i="1" s="1"/>
  <c r="AW351" i="1" s="1"/>
  <c r="AP718" i="1"/>
  <c r="AR718" i="1" s="1"/>
  <c r="AV718" i="1" s="1"/>
  <c r="AX718" i="1" s="1"/>
  <c r="AW718" i="1" s="1"/>
  <c r="AP835" i="1"/>
  <c r="AR835" i="1" s="1"/>
  <c r="AV835" i="1" s="1"/>
  <c r="AX835" i="1" s="1"/>
  <c r="AW835" i="1" s="1"/>
  <c r="AP345" i="1"/>
  <c r="AP343" i="1"/>
  <c r="AR343" i="1" s="1"/>
  <c r="AV343" i="1" s="1"/>
  <c r="AX343" i="1" s="1"/>
  <c r="AW343" i="1" s="1"/>
  <c r="AP530" i="1"/>
  <c r="AR530" i="1" s="1"/>
  <c r="AV530" i="1" s="1"/>
  <c r="AX530" i="1" s="1"/>
  <c r="AW530" i="1" s="1"/>
  <c r="AP247" i="1"/>
  <c r="AR247" i="1" s="1"/>
  <c r="AP81" i="1"/>
  <c r="AR81" i="1" s="1"/>
  <c r="AV81" i="1" s="1"/>
  <c r="AX81" i="1" s="1"/>
  <c r="AW81" i="1" s="1"/>
  <c r="AP623" i="1"/>
  <c r="AR623" i="1" s="1"/>
  <c r="AV623" i="1" s="1"/>
  <c r="AX623" i="1" s="1"/>
  <c r="AW623" i="1" s="1"/>
  <c r="AP169" i="1"/>
  <c r="AR169" i="1" s="1"/>
  <c r="AV169" i="1" s="1"/>
  <c r="AX169" i="1" s="1"/>
  <c r="AW169" i="1" s="1"/>
  <c r="AP823" i="1"/>
  <c r="AP636" i="1"/>
  <c r="AR636" i="1" s="1"/>
  <c r="AV636" i="1" s="1"/>
  <c r="AX636" i="1" s="1"/>
  <c r="AW636" i="1" s="1"/>
  <c r="AP554" i="1"/>
  <c r="AR554" i="1" s="1"/>
  <c r="AV554" i="1" s="1"/>
  <c r="AX554" i="1" s="1"/>
  <c r="AW554" i="1" s="1"/>
  <c r="AP742" i="1"/>
  <c r="AR742" i="1" s="1"/>
  <c r="AV742" i="1" s="1"/>
  <c r="AX742" i="1" s="1"/>
  <c r="AW742" i="1" s="1"/>
  <c r="AP58" i="1"/>
  <c r="AR58" i="1" s="1"/>
  <c r="AP47" i="1"/>
  <c r="AR47" i="1" s="1"/>
  <c r="AV47" i="1" s="1"/>
  <c r="AX47" i="1" s="1"/>
  <c r="AW47" i="1" s="1"/>
  <c r="AP507" i="1"/>
  <c r="AR507" i="1" s="1"/>
  <c r="AV507" i="1" s="1"/>
  <c r="AX507" i="1" s="1"/>
  <c r="AW507" i="1" s="1"/>
  <c r="AP357" i="1"/>
  <c r="AP726" i="1"/>
  <c r="AR726" i="1" s="1"/>
  <c r="AP266" i="1"/>
  <c r="AR266" i="1" s="1"/>
  <c r="AV266" i="1" s="1"/>
  <c r="AX266" i="1" s="1"/>
  <c r="AW266" i="1" s="1"/>
  <c r="AP747" i="1"/>
  <c r="AR747" i="1" s="1"/>
  <c r="AV747" i="1" s="1"/>
  <c r="AX747" i="1" s="1"/>
  <c r="AW747" i="1" s="1"/>
  <c r="AP394" i="1"/>
  <c r="AP330" i="1"/>
  <c r="AR330" i="1" s="1"/>
  <c r="AP435" i="1"/>
  <c r="AR435" i="1" s="1"/>
  <c r="AV435" i="1" s="1"/>
  <c r="AX435" i="1" s="1"/>
  <c r="AW435" i="1" s="1"/>
  <c r="AP464" i="1"/>
  <c r="AP509" i="1"/>
  <c r="AR509" i="1" s="1"/>
  <c r="AV509" i="1" s="1"/>
  <c r="AX509" i="1" s="1"/>
  <c r="AW509" i="1" s="1"/>
  <c r="AP380" i="1"/>
  <c r="AR380" i="1" s="1"/>
  <c r="AV380" i="1" s="1"/>
  <c r="AX380" i="1" s="1"/>
  <c r="AW380" i="1" s="1"/>
  <c r="AP441" i="1"/>
  <c r="AR441" i="1" s="1"/>
  <c r="AV441" i="1" s="1"/>
  <c r="AX441" i="1" s="1"/>
  <c r="AW441" i="1" s="1"/>
  <c r="AP372" i="1"/>
  <c r="AR372" i="1" s="1"/>
  <c r="AV372" i="1" s="1"/>
  <c r="AX372" i="1" s="1"/>
  <c r="AW372" i="1" s="1"/>
  <c r="AP493" i="1"/>
  <c r="AP674" i="1"/>
  <c r="AR674" i="1" s="1"/>
  <c r="AV263" i="1"/>
  <c r="AX263" i="1" s="1"/>
  <c r="AW263" i="1" s="1"/>
  <c r="AV299" i="1"/>
  <c r="AX299" i="1" s="1"/>
  <c r="AW299" i="1" s="1"/>
  <c r="AV187" i="1"/>
  <c r="AX187" i="1" s="1"/>
  <c r="AW187" i="1" s="1"/>
  <c r="AV285" i="1"/>
  <c r="AX285" i="1" s="1"/>
  <c r="AW285" i="1" s="1"/>
  <c r="AV609" i="1"/>
  <c r="AX609" i="1" s="1"/>
  <c r="AW609" i="1" s="1"/>
  <c r="AV291" i="1"/>
  <c r="AX291" i="1" s="1"/>
  <c r="AW291" i="1" s="1"/>
  <c r="AV565" i="1"/>
  <c r="AX565" i="1" s="1"/>
  <c r="AW565" i="1" s="1"/>
  <c r="AV593" i="1"/>
  <c r="AX593" i="1" s="1"/>
  <c r="AW593" i="1" s="1"/>
  <c r="AR302" i="1" l="1"/>
  <c r="AV302" i="1" s="1"/>
  <c r="AX302" i="1" s="1"/>
  <c r="AW302" i="1" s="1"/>
  <c r="AR823" i="1"/>
  <c r="AV823" i="1" s="1"/>
  <c r="AX823" i="1" s="1"/>
  <c r="AW823" i="1" s="1"/>
  <c r="AR464" i="1"/>
  <c r="AV464" i="1" s="1"/>
  <c r="AX464" i="1" s="1"/>
  <c r="AW464" i="1" s="1"/>
  <c r="AR493" i="1"/>
  <c r="AV493" i="1" s="1"/>
  <c r="AX493" i="1" s="1"/>
  <c r="AW493" i="1" s="1"/>
  <c r="AR345" i="1"/>
  <c r="AV345" i="1" s="1"/>
  <c r="AX345" i="1" s="1"/>
  <c r="AW345" i="1" s="1"/>
  <c r="AR647" i="1"/>
  <c r="AV647" i="1" s="1"/>
  <c r="AX647" i="1" s="1"/>
  <c r="AW647" i="1" s="1"/>
  <c r="AR438" i="1"/>
  <c r="AV438" i="1" s="1"/>
  <c r="AX438" i="1" s="1"/>
  <c r="AW438" i="1" s="1"/>
  <c r="AR851" i="1"/>
  <c r="AV851" i="1" s="1"/>
  <c r="AX851" i="1" s="1"/>
  <c r="AW851" i="1" s="1"/>
  <c r="AR158" i="1"/>
  <c r="AV158" i="1" s="1"/>
  <c r="AX158" i="1" s="1"/>
  <c r="AW158" i="1" s="1"/>
  <c r="AR73" i="1"/>
  <c r="AV73" i="1" s="1"/>
  <c r="AX73" i="1" s="1"/>
  <c r="AW73" i="1" s="1"/>
  <c r="AR207" i="1"/>
  <c r="AV207" i="1" s="1"/>
  <c r="AX207" i="1" s="1"/>
  <c r="AW207" i="1" s="1"/>
  <c r="AR556" i="1"/>
  <c r="AV556" i="1" s="1"/>
  <c r="AX556" i="1" s="1"/>
  <c r="AW556" i="1" s="1"/>
  <c r="AR394" i="1"/>
  <c r="AV394" i="1" s="1"/>
  <c r="AX394" i="1" s="1"/>
  <c r="AW394" i="1" s="1"/>
  <c r="AR357" i="1"/>
  <c r="AV357" i="1" s="1"/>
  <c r="AX357" i="1" s="1"/>
  <c r="AW357" i="1" s="1"/>
  <c r="AR119" i="1"/>
  <c r="AV119" i="1" s="1"/>
  <c r="AX119" i="1" s="1"/>
  <c r="AW119" i="1" s="1"/>
  <c r="AR822" i="1"/>
  <c r="AV822" i="1" s="1"/>
  <c r="AX822" i="1" s="1"/>
  <c r="AW822" i="1" s="1"/>
  <c r="AR290" i="1"/>
  <c r="AV290" i="1" s="1"/>
  <c r="AX290" i="1" s="1"/>
  <c r="AW290" i="1" s="1"/>
  <c r="AR314" i="1"/>
  <c r="AV314" i="1" s="1"/>
  <c r="AX314" i="1" s="1"/>
  <c r="AW314" i="1" s="1"/>
  <c r="AR681" i="1"/>
  <c r="AV681" i="1" s="1"/>
  <c r="AX681" i="1" s="1"/>
  <c r="AW681" i="1" s="1"/>
  <c r="AR280" i="1"/>
  <c r="AV280" i="1" s="1"/>
  <c r="AX280" i="1" s="1"/>
  <c r="AW280" i="1" s="1"/>
  <c r="AR80" i="1"/>
  <c r="AV80" i="1" s="1"/>
  <c r="AX80" i="1" s="1"/>
  <c r="AW80" i="1" s="1"/>
  <c r="AR630" i="1"/>
  <c r="AV630" i="1" s="1"/>
  <c r="AX630" i="1" s="1"/>
  <c r="AW630" i="1" s="1"/>
  <c r="AV411" i="1"/>
  <c r="AX411" i="1" s="1"/>
  <c r="AW411" i="1" s="1"/>
  <c r="AV222" i="1"/>
  <c r="AX222" i="1" s="1"/>
  <c r="AW222" i="1" s="1"/>
  <c r="AV181" i="1"/>
  <c r="AX181" i="1" s="1"/>
  <c r="AW181" i="1" s="1"/>
  <c r="AV638" i="1"/>
  <c r="AX638" i="1" s="1"/>
  <c r="AW638" i="1" s="1"/>
  <c r="AV705" i="1"/>
  <c r="AX705" i="1" s="1"/>
  <c r="AW705" i="1" s="1"/>
  <c r="AV586" i="1"/>
  <c r="AX586" i="1" s="1"/>
  <c r="AW586" i="1" s="1"/>
  <c r="AV757" i="1"/>
  <c r="AX757" i="1" s="1"/>
  <c r="AW757" i="1" s="1"/>
  <c r="AV88" i="1"/>
  <c r="AX88" i="1" s="1"/>
  <c r="AW88" i="1" s="1"/>
  <c r="AV813" i="1"/>
  <c r="AX813" i="1" s="1"/>
  <c r="AW813" i="1" s="1"/>
  <c r="AV216" i="1"/>
  <c r="AX216" i="1" s="1"/>
  <c r="AW216" i="1" s="1"/>
  <c r="AV32" i="1"/>
  <c r="AX32" i="1" s="1"/>
  <c r="AW32" i="1" s="1"/>
  <c r="AV523" i="1"/>
  <c r="AX523" i="1" s="1"/>
  <c r="AW523" i="1" s="1"/>
  <c r="AV99" i="1"/>
  <c r="AX99" i="1" s="1"/>
  <c r="AW99" i="1" s="1"/>
  <c r="AV188" i="1"/>
  <c r="AX188" i="1" s="1"/>
  <c r="AW188" i="1" s="1"/>
  <c r="AV762" i="1"/>
  <c r="AX762" i="1" s="1"/>
  <c r="AW762" i="1" s="1"/>
  <c r="AV125" i="1"/>
  <c r="AX125" i="1" s="1"/>
  <c r="AW125" i="1" s="1"/>
  <c r="AV210" i="1"/>
  <c r="AX210" i="1" s="1"/>
  <c r="AW210" i="1" s="1"/>
  <c r="AV248" i="1"/>
  <c r="AX248" i="1" s="1"/>
  <c r="AW248" i="1" s="1"/>
  <c r="AV628" i="1"/>
  <c r="AX628" i="1" s="1"/>
  <c r="AW628" i="1" s="1"/>
  <c r="AV13" i="1"/>
  <c r="AX13" i="1" s="1"/>
  <c r="AW13" i="1" s="1"/>
  <c r="AV656" i="1"/>
  <c r="AX656" i="1" s="1"/>
  <c r="AW656" i="1" s="1"/>
  <c r="AV144" i="1"/>
  <c r="AX144" i="1" s="1"/>
  <c r="AW144" i="1" s="1"/>
  <c r="AV606" i="1"/>
  <c r="AX606" i="1" s="1"/>
  <c r="AW606" i="1" s="1"/>
  <c r="AV59" i="1"/>
  <c r="AX59" i="1" s="1"/>
  <c r="AW59" i="1" s="1"/>
  <c r="AV624" i="1"/>
  <c r="AX624" i="1" s="1"/>
  <c r="AW624" i="1" s="1"/>
  <c r="AV629" i="1"/>
  <c r="AX629" i="1" s="1"/>
  <c r="AW629" i="1" s="1"/>
  <c r="AV339" i="1"/>
  <c r="AX339" i="1" s="1"/>
  <c r="AW339" i="1" s="1"/>
  <c r="AV329" i="1"/>
  <c r="AX329" i="1" s="1"/>
  <c r="AW329" i="1" s="1"/>
  <c r="AV121" i="1"/>
  <c r="AX121" i="1" s="1"/>
  <c r="AW121" i="1" s="1"/>
  <c r="AV185" i="1"/>
  <c r="AX185" i="1" s="1"/>
  <c r="AW185" i="1" s="1"/>
  <c r="AV743" i="1"/>
  <c r="AX743" i="1" s="1"/>
  <c r="AW743" i="1" s="1"/>
  <c r="AV794" i="1"/>
  <c r="AX794" i="1" s="1"/>
  <c r="AW794" i="1" s="1"/>
  <c r="AV514" i="1"/>
  <c r="AX514" i="1" s="1"/>
  <c r="AW514" i="1" s="1"/>
  <c r="AV292" i="1"/>
  <c r="AX292" i="1" s="1"/>
  <c r="AW292" i="1" s="1"/>
  <c r="AV819" i="1"/>
  <c r="AX819" i="1" s="1"/>
  <c r="AW819" i="1" s="1"/>
  <c r="AV177" i="1"/>
  <c r="AX177" i="1" s="1"/>
  <c r="AW177" i="1" s="1"/>
  <c r="AV604" i="1"/>
  <c r="AX604" i="1" s="1"/>
  <c r="AW604" i="1" s="1"/>
  <c r="AV79" i="1"/>
  <c r="AX79" i="1" s="1"/>
  <c r="AW79" i="1" s="1"/>
  <c r="AV272" i="1"/>
  <c r="AX272" i="1" s="1"/>
  <c r="AW272" i="1" s="1"/>
  <c r="AV788" i="1"/>
  <c r="AX788" i="1" s="1"/>
  <c r="AW788" i="1" s="1"/>
  <c r="AV234" i="1"/>
  <c r="AX234" i="1" s="1"/>
  <c r="AW234" i="1" s="1"/>
  <c r="AV241" i="1"/>
  <c r="AX241" i="1" s="1"/>
  <c r="AW241" i="1" s="1"/>
  <c r="AV44" i="1"/>
  <c r="AX44" i="1" s="1"/>
  <c r="AW44" i="1" s="1"/>
  <c r="AV220" i="1"/>
  <c r="AX220" i="1" s="1"/>
  <c r="AW220" i="1" s="1"/>
  <c r="AV854" i="1"/>
  <c r="AX854" i="1" s="1"/>
  <c r="AW854" i="1" s="1"/>
  <c r="AV101" i="1"/>
  <c r="AX101" i="1" s="1"/>
  <c r="AW101" i="1" s="1"/>
  <c r="AV512" i="1"/>
  <c r="AX512" i="1" s="1"/>
  <c r="AW512" i="1" s="1"/>
  <c r="AV385" i="1"/>
  <c r="AX385" i="1" s="1"/>
  <c r="AW385" i="1" s="1"/>
  <c r="AV162" i="1"/>
  <c r="AX162" i="1" s="1"/>
  <c r="AW162" i="1" s="1"/>
  <c r="AV502" i="1"/>
  <c r="AX502" i="1" s="1"/>
  <c r="AW502" i="1" s="1"/>
  <c r="AV487" i="1"/>
  <c r="AX487" i="1" s="1"/>
  <c r="AW487" i="1" s="1"/>
  <c r="AV540" i="1"/>
  <c r="AX540" i="1" s="1"/>
  <c r="AW540" i="1" s="1"/>
  <c r="AV85" i="1"/>
  <c r="AX85" i="1" s="1"/>
  <c r="AW85" i="1" s="1"/>
  <c r="AV49" i="1"/>
  <c r="AX49" i="1" s="1"/>
  <c r="AW49" i="1" s="1"/>
  <c r="AV279" i="1"/>
  <c r="AX279" i="1" s="1"/>
  <c r="AW279" i="1" s="1"/>
  <c r="AV674" i="1"/>
  <c r="AX674" i="1" s="1"/>
  <c r="AW674" i="1" s="1"/>
  <c r="AV330" i="1"/>
  <c r="AX330" i="1" s="1"/>
  <c r="AW330" i="1" s="1"/>
  <c r="AV726" i="1"/>
  <c r="AX726" i="1" s="1"/>
  <c r="AW726" i="1" s="1"/>
  <c r="AV58" i="1"/>
  <c r="AX58" i="1" s="1"/>
  <c r="AW58" i="1" s="1"/>
  <c r="AV247" i="1"/>
  <c r="AX247" i="1" s="1"/>
  <c r="AW247" i="1" s="1"/>
  <c r="AV799" i="1"/>
  <c r="AX799" i="1" s="1"/>
  <c r="AW799" i="1" s="1"/>
  <c r="AV616" i="1"/>
  <c r="AX616" i="1" s="1"/>
  <c r="AW616" i="1" s="1"/>
  <c r="AV108" i="1"/>
  <c r="AX108" i="1" s="1"/>
  <c r="AW108" i="1" s="1"/>
  <c r="AV374" i="1"/>
  <c r="AX374" i="1" s="1"/>
  <c r="AW374" i="1" s="1"/>
  <c r="AV217" i="1"/>
  <c r="AX217" i="1" s="1"/>
  <c r="AW217" i="1" s="1"/>
  <c r="AV740" i="1"/>
  <c r="AX740" i="1" s="1"/>
  <c r="AW740" i="1" s="1"/>
  <c r="AV850" i="1"/>
  <c r="AX850" i="1" s="1"/>
  <c r="AW850" i="1" s="1"/>
  <c r="AV613" i="1"/>
  <c r="AX613" i="1" s="1"/>
  <c r="AW613" i="1" s="1"/>
  <c r="AV20" i="1"/>
  <c r="AX20" i="1" s="1"/>
  <c r="AW20" i="1" s="1"/>
  <c r="AV479" i="1"/>
  <c r="AX479" i="1" s="1"/>
  <c r="AW479" i="1" s="1"/>
  <c r="AV750" i="1"/>
  <c r="AX750" i="1" s="1"/>
  <c r="AW750" i="1" s="1"/>
  <c r="AV490" i="1"/>
  <c r="AX490" i="1" s="1"/>
  <c r="AW490" i="1" s="1"/>
  <c r="AV332" i="1"/>
  <c r="AX332" i="1" s="1"/>
  <c r="AW332" i="1" s="1"/>
  <c r="AV323" i="1"/>
  <c r="AX323" i="1" s="1"/>
  <c r="AW323" i="1" s="1"/>
  <c r="AV495" i="1"/>
  <c r="AX495" i="1" s="1"/>
  <c r="AW495" i="1" s="1"/>
  <c r="AV676" i="1"/>
  <c r="AX676" i="1" s="1"/>
  <c r="AW676" i="1" s="1"/>
  <c r="AV212" i="1"/>
  <c r="AX212" i="1" s="1"/>
  <c r="AW212" i="1" s="1"/>
  <c r="AV575" i="1"/>
  <c r="AX575" i="1" s="1"/>
  <c r="AW575" i="1" s="1"/>
  <c r="AV547" i="1"/>
  <c r="AX547" i="1" s="1"/>
  <c r="AW547" i="1" s="1"/>
  <c r="AV436" i="1"/>
  <c r="AX436" i="1" s="1"/>
  <c r="AW436" i="1" s="1"/>
  <c r="AV815" i="1"/>
  <c r="AX815" i="1" s="1"/>
  <c r="AW815" i="1" s="1"/>
  <c r="AV30" i="1"/>
  <c r="AX30" i="1" s="1"/>
  <c r="AW30" i="1" s="1"/>
  <c r="AV273" i="1"/>
  <c r="AX273" i="1" s="1"/>
  <c r="AW273" i="1" s="1"/>
  <c r="AV572" i="1"/>
  <c r="AX572" i="1" s="1"/>
  <c r="AW572" i="1" s="1"/>
  <c r="AV573" i="1"/>
  <c r="AX573" i="1" s="1"/>
  <c r="AW573" i="1" s="1"/>
  <c r="AV491" i="1"/>
  <c r="AX491" i="1" s="1"/>
  <c r="AW491" i="1" s="1"/>
  <c r="AV379" i="1"/>
  <c r="AX379" i="1" s="1"/>
  <c r="AW379" i="1" s="1"/>
  <c r="AV191" i="1"/>
  <c r="AX191" i="1" s="1"/>
  <c r="AW191" i="1" s="1"/>
  <c r="AV168" i="1"/>
  <c r="AX168" i="1" s="1"/>
  <c r="AW168" i="1" s="1"/>
  <c r="AV171" i="1"/>
  <c r="AX171" i="1" s="1"/>
  <c r="AW171" i="1" s="1"/>
  <c r="AV679" i="1"/>
  <c r="AX679" i="1" s="1"/>
  <c r="AW679" i="1" s="1"/>
  <c r="AV89" i="1"/>
  <c r="AX89" i="1" s="1"/>
  <c r="AW89" i="1" s="1"/>
  <c r="AV434" i="1"/>
  <c r="AX434" i="1" s="1"/>
  <c r="AW434" i="1" s="1"/>
  <c r="AV477" i="1"/>
  <c r="AX477" i="1" s="1"/>
  <c r="AW477" i="1" s="1"/>
  <c r="AV634" i="1"/>
  <c r="AX634" i="1" s="1"/>
  <c r="AW634" i="1" s="1"/>
  <c r="AV337" i="1"/>
  <c r="AX337" i="1" s="1"/>
  <c r="AW337" i="1" s="1"/>
  <c r="AV118" i="1"/>
  <c r="AX118" i="1" s="1"/>
  <c r="AW118" i="1" s="1"/>
  <c r="AV17" i="1"/>
  <c r="AX17" i="1" s="1"/>
  <c r="AW17" i="1" s="1"/>
  <c r="AV770" i="1"/>
  <c r="AX770" i="1" s="1"/>
  <c r="AW770" i="1" s="1"/>
  <c r="AV567" i="1"/>
  <c r="AX567" i="1" s="1"/>
  <c r="AW567" i="1" s="1"/>
  <c r="AV262" i="1"/>
  <c r="AX262" i="1" s="1"/>
  <c r="AW262" i="1" s="1"/>
  <c r="AV327" i="1"/>
  <c r="AX327" i="1" s="1"/>
  <c r="AW327" i="1" s="1"/>
  <c r="AV23" i="1"/>
  <c r="AX23" i="1" s="1"/>
  <c r="AW23" i="1" s="1"/>
  <c r="AV790" i="1"/>
  <c r="AX790" i="1" s="1"/>
  <c r="AW790" i="1" s="1"/>
  <c r="AV741" i="1"/>
  <c r="AX741" i="1" s="1"/>
  <c r="AW741" i="1" s="1"/>
  <c r="AV12" i="1"/>
  <c r="AX12" i="1" s="1"/>
  <c r="AW12" i="1" s="1"/>
  <c r="AW11" i="1" l="1"/>
  <c r="AX11" i="1"/>
  <c r="AV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Bill Sparks</author>
  </authors>
  <commentList>
    <comment ref="W66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Bill Sparks:</t>
        </r>
        <r>
          <rPr>
            <sz val="9"/>
            <color indexed="81"/>
            <rFont val="Tahoma"/>
            <family val="2"/>
          </rPr>
          <t xml:space="preserve">
Joint city</t>
        </r>
      </text>
    </comment>
  </commentList>
</comments>
</file>

<file path=xl/sharedStrings.xml><?xml version="1.0" encoding="utf-8"?>
<sst xmlns="http://schemas.openxmlformats.org/spreadsheetml/2006/main" count="916" uniqueCount="913">
  <si>
    <t>ADA</t>
  </si>
  <si>
    <t>ADAMS</t>
  </si>
  <si>
    <t>ADRIAN</t>
  </si>
  <si>
    <t>AFTON</t>
  </si>
  <si>
    <t>AITKIN</t>
  </si>
  <si>
    <t>AKELEY</t>
  </si>
  <si>
    <t>ALBANY</t>
  </si>
  <si>
    <t>ALBERT LEA</t>
  </si>
  <si>
    <t>ALBERTA</t>
  </si>
  <si>
    <t>ALBERTVILLE</t>
  </si>
  <si>
    <t>ALDEN</t>
  </si>
  <si>
    <t>ALDRICH</t>
  </si>
  <si>
    <t>ALEXANDRIA</t>
  </si>
  <si>
    <t>ALPHA</t>
  </si>
  <si>
    <t>ALTURA</t>
  </si>
  <si>
    <t>ALVARADO</t>
  </si>
  <si>
    <t>AMBOY</t>
  </si>
  <si>
    <t>ANDOVER</t>
  </si>
  <si>
    <t>ANNANDALE</t>
  </si>
  <si>
    <t>ANOKA</t>
  </si>
  <si>
    <t>APPLE VALLEY</t>
  </si>
  <si>
    <t>APPLETON</t>
  </si>
  <si>
    <t>ARCO</t>
  </si>
  <si>
    <t>ARDEN HILLS</t>
  </si>
  <si>
    <t>ARGYLE</t>
  </si>
  <si>
    <t>ARLINGTON</t>
  </si>
  <si>
    <t>ASHBY</t>
  </si>
  <si>
    <t>ASKOV</t>
  </si>
  <si>
    <t>ATWATER</t>
  </si>
  <si>
    <t>AUDUBON</t>
  </si>
  <si>
    <t>AURORA</t>
  </si>
  <si>
    <t>AUSTIN</t>
  </si>
  <si>
    <t>AVOCA</t>
  </si>
  <si>
    <t>AVON</t>
  </si>
  <si>
    <t>BABBITT</t>
  </si>
  <si>
    <t>BACKUS</t>
  </si>
  <si>
    <t>BADGER</t>
  </si>
  <si>
    <t>BAGLEY</t>
  </si>
  <si>
    <t>BALATON</t>
  </si>
  <si>
    <t>BARNESVILLE</t>
  </si>
  <si>
    <t>BARNUM</t>
  </si>
  <si>
    <t>BARRETT</t>
  </si>
  <si>
    <t>BARRY</t>
  </si>
  <si>
    <t>BATTLE LAKE</t>
  </si>
  <si>
    <t>BAUDETTE</t>
  </si>
  <si>
    <t>BAXTER</t>
  </si>
  <si>
    <t>BAYPORT</t>
  </si>
  <si>
    <t>BEARDSLEY</t>
  </si>
  <si>
    <t>BEAVER BAY</t>
  </si>
  <si>
    <t>BEAVER CREEK</t>
  </si>
  <si>
    <t>BECKER</t>
  </si>
  <si>
    <t>BEJOU</t>
  </si>
  <si>
    <t>BELGRADE</t>
  </si>
  <si>
    <t>BELLE PLAINE</t>
  </si>
  <si>
    <t>BELLECHESTER</t>
  </si>
  <si>
    <t>BELLINGHAM</t>
  </si>
  <si>
    <t>BELTRAMI</t>
  </si>
  <si>
    <t>BELVIEW</t>
  </si>
  <si>
    <t>BEMIDJI</t>
  </si>
  <si>
    <t>BENA</t>
  </si>
  <si>
    <t>BENSON</t>
  </si>
  <si>
    <t>BERTHA</t>
  </si>
  <si>
    <t>BETHEL</t>
  </si>
  <si>
    <t>BIG FALLS</t>
  </si>
  <si>
    <t>BIG LAKE</t>
  </si>
  <si>
    <t>BIGELOW</t>
  </si>
  <si>
    <t>BIGFORK</t>
  </si>
  <si>
    <t>BINGHAM LAKE</t>
  </si>
  <si>
    <t>BIRCHWOOD</t>
  </si>
  <si>
    <t>BIRD ISLAND</t>
  </si>
  <si>
    <t>BISCAY</t>
  </si>
  <si>
    <t>BIWABIK</t>
  </si>
  <si>
    <t>BLACKDUCK</t>
  </si>
  <si>
    <t>BLAINE</t>
  </si>
  <si>
    <t>BLOMKEST</t>
  </si>
  <si>
    <t>BLOOMING PRAIRIE</t>
  </si>
  <si>
    <t>BLOOMINGTON</t>
  </si>
  <si>
    <t>BLUE EARTH</t>
  </si>
  <si>
    <t>BLUFFTON</t>
  </si>
  <si>
    <t>BOCK</t>
  </si>
  <si>
    <t>BORUP</t>
  </si>
  <si>
    <t>BOVEY</t>
  </si>
  <si>
    <t>BOWLUS</t>
  </si>
  <si>
    <t>BOY RIVER</t>
  </si>
  <si>
    <t>BOYD</t>
  </si>
  <si>
    <t>BRAHAM</t>
  </si>
  <si>
    <t>BRAINERD</t>
  </si>
  <si>
    <t>BRANDON</t>
  </si>
  <si>
    <t>BRECKENRIDGE</t>
  </si>
  <si>
    <t>BREEZY POINT</t>
  </si>
  <si>
    <t>BREWSTER</t>
  </si>
  <si>
    <t>BRICELYN</t>
  </si>
  <si>
    <t>BROOK PARK</t>
  </si>
  <si>
    <t>BROOKLYN CENTER</t>
  </si>
  <si>
    <t>BROOKLYN PARK</t>
  </si>
  <si>
    <t>BROOKS</t>
  </si>
  <si>
    <t>BROOKSTON</t>
  </si>
  <si>
    <t>BROOTEN</t>
  </si>
  <si>
    <t>BROWERVILLE</t>
  </si>
  <si>
    <t>BROWNS VALLEY</t>
  </si>
  <si>
    <t>BROWNSDALE</t>
  </si>
  <si>
    <t>BROWNSVILLE</t>
  </si>
  <si>
    <t>BROWNTON</t>
  </si>
  <si>
    <t>BRUNO</t>
  </si>
  <si>
    <t>BUCKMAN</t>
  </si>
  <si>
    <t>BUFFALO</t>
  </si>
  <si>
    <t>BUFFALO LAKE</t>
  </si>
  <si>
    <t>BUHL</t>
  </si>
  <si>
    <t>BURNSVILLE</t>
  </si>
  <si>
    <t>BURTRUM</t>
  </si>
  <si>
    <t>BUTTERFIELD</t>
  </si>
  <si>
    <t>BYRON</t>
  </si>
  <si>
    <t>CALEDONIA</t>
  </si>
  <si>
    <t>CALLAWAY</t>
  </si>
  <si>
    <t>CALUMET</t>
  </si>
  <si>
    <t>CAMBRIDGE</t>
  </si>
  <si>
    <t>CAMPBELL</t>
  </si>
  <si>
    <t>CANBY</t>
  </si>
  <si>
    <t>CANNON FALLS</t>
  </si>
  <si>
    <t>CANTON</t>
  </si>
  <si>
    <t>CARLOS</t>
  </si>
  <si>
    <t>CARLTON</t>
  </si>
  <si>
    <t>CARVER</t>
  </si>
  <si>
    <t>CASS LAKE</t>
  </si>
  <si>
    <t>CEDAR MILLS</t>
  </si>
  <si>
    <t>CENTER CITY</t>
  </si>
  <si>
    <t>CENTERVILLE</t>
  </si>
  <si>
    <t>CEYLON</t>
  </si>
  <si>
    <t>CHAMPLIN</t>
  </si>
  <si>
    <t>CHANDLER</t>
  </si>
  <si>
    <t>CHANHASSEN</t>
  </si>
  <si>
    <t>CHASKA</t>
  </si>
  <si>
    <t>CHATFIELD</t>
  </si>
  <si>
    <t>CHICKAMAW BEACH</t>
  </si>
  <si>
    <t>CHISAGO CITY</t>
  </si>
  <si>
    <t>CHISHOLM</t>
  </si>
  <si>
    <t>CHOKIO</t>
  </si>
  <si>
    <t>CIRCLE PINES</t>
  </si>
  <si>
    <t>CLARA CITY</t>
  </si>
  <si>
    <t>CLAREMONT</t>
  </si>
  <si>
    <t>CLARISSA</t>
  </si>
  <si>
    <t>CLARKFIELD</t>
  </si>
  <si>
    <t>CLARKS GROVE</t>
  </si>
  <si>
    <t>CLEAR LAKE</t>
  </si>
  <si>
    <t>CLEARBROOK</t>
  </si>
  <si>
    <t>CLEARWATER</t>
  </si>
  <si>
    <t>CLEMENTS</t>
  </si>
  <si>
    <t>CLEVELAND</t>
  </si>
  <si>
    <t>CLIMAX</t>
  </si>
  <si>
    <t>CLINTON</t>
  </si>
  <si>
    <t>CLITHERALL</t>
  </si>
  <si>
    <t>CLONTARF</t>
  </si>
  <si>
    <t>CLOQUET</t>
  </si>
  <si>
    <t>COATES</t>
  </si>
  <si>
    <t>COBDEN</t>
  </si>
  <si>
    <t>COHASSET</t>
  </si>
  <si>
    <t>COKATO</t>
  </si>
  <si>
    <t>COLD SPRING</t>
  </si>
  <si>
    <t>COLERAINE</t>
  </si>
  <si>
    <t>COLOGNE</t>
  </si>
  <si>
    <t>COLUMBIA HEIGHTS</t>
  </si>
  <si>
    <t>COLUMBUS</t>
  </si>
  <si>
    <t>COMFREY</t>
  </si>
  <si>
    <t>COMSTOCK</t>
  </si>
  <si>
    <t>CONGER</t>
  </si>
  <si>
    <t>COOK</t>
  </si>
  <si>
    <t>COON RAPIDS</t>
  </si>
  <si>
    <t>CORCORAN</t>
  </si>
  <si>
    <t>CORRELL</t>
  </si>
  <si>
    <t>COSMOS</t>
  </si>
  <si>
    <t>COTTAGE GROVE</t>
  </si>
  <si>
    <t>COTTONWOOD</t>
  </si>
  <si>
    <t>COURTLAND</t>
  </si>
  <si>
    <t>CROMWELL</t>
  </si>
  <si>
    <t>CROOKSTON</t>
  </si>
  <si>
    <t>CROSBY</t>
  </si>
  <si>
    <t>CROSSLAKE</t>
  </si>
  <si>
    <t>CRYSTAL</t>
  </si>
  <si>
    <t>CURRIE</t>
  </si>
  <si>
    <t>CUYUNA</t>
  </si>
  <si>
    <t>CYRUS</t>
  </si>
  <si>
    <t>DAKOTA</t>
  </si>
  <si>
    <t>DALTON</t>
  </si>
  <si>
    <t>DANUBE</t>
  </si>
  <si>
    <t>DANVERS</t>
  </si>
  <si>
    <t>DARFUR</t>
  </si>
  <si>
    <t>DARWIN</t>
  </si>
  <si>
    <t>DASSEL</t>
  </si>
  <si>
    <t>DAWSON</t>
  </si>
  <si>
    <t>DAYTON</t>
  </si>
  <si>
    <t>DEEPHAVEN</t>
  </si>
  <si>
    <t>DEER CREEK</t>
  </si>
  <si>
    <t>DEER RIVER</t>
  </si>
  <si>
    <t>DEERWOOD</t>
  </si>
  <si>
    <t>DEGRAFF</t>
  </si>
  <si>
    <t>DELANO</t>
  </si>
  <si>
    <t>DELAVAN</t>
  </si>
  <si>
    <t>DELHI</t>
  </si>
  <si>
    <t>DELLWOOD</t>
  </si>
  <si>
    <t>DENHAM</t>
  </si>
  <si>
    <t>DENNISON</t>
  </si>
  <si>
    <t>DENT</t>
  </si>
  <si>
    <t>DETROIT LAKES</t>
  </si>
  <si>
    <t>DEXTER</t>
  </si>
  <si>
    <t>DILWORTH</t>
  </si>
  <si>
    <t>DODGE CENTER</t>
  </si>
  <si>
    <t>DONALDSON</t>
  </si>
  <si>
    <t>DONNELLY</t>
  </si>
  <si>
    <t>DORAN</t>
  </si>
  <si>
    <t>DOVER</t>
  </si>
  <si>
    <t>DOVRAY</t>
  </si>
  <si>
    <t>DULUTH</t>
  </si>
  <si>
    <t>DUMONT</t>
  </si>
  <si>
    <t>DUNDAS</t>
  </si>
  <si>
    <t>DUNDEE</t>
  </si>
  <si>
    <t>DUNNELL</t>
  </si>
  <si>
    <t>EAGAN</t>
  </si>
  <si>
    <t>EAGLE BEND</t>
  </si>
  <si>
    <t>EAGLE LAKE</t>
  </si>
  <si>
    <t>EAST BETHEL</t>
  </si>
  <si>
    <t>EAST GRAND FORKS</t>
  </si>
  <si>
    <t>EAST GULL LAKE</t>
  </si>
  <si>
    <t>EASTON</t>
  </si>
  <si>
    <t>ECHO</t>
  </si>
  <si>
    <t>EDEN PRAIRIE</t>
  </si>
  <si>
    <t>EDEN VALLEY</t>
  </si>
  <si>
    <t>EDGERTON</t>
  </si>
  <si>
    <t>EDINA</t>
  </si>
  <si>
    <t>EFFIE</t>
  </si>
  <si>
    <t>EITZEN</t>
  </si>
  <si>
    <t>ELBA</t>
  </si>
  <si>
    <t>ELBOW LAKE</t>
  </si>
  <si>
    <t>ELGIN</t>
  </si>
  <si>
    <t>ELIZABETH</t>
  </si>
  <si>
    <t>ELK RIVER</t>
  </si>
  <si>
    <t>ELKO NEW MARKET</t>
  </si>
  <si>
    <t>ELKTON</t>
  </si>
  <si>
    <t>ELLENDALE</t>
  </si>
  <si>
    <t>ELLSWORTH</t>
  </si>
  <si>
    <t>ELMDALE</t>
  </si>
  <si>
    <t>ELMORE</t>
  </si>
  <si>
    <t>ELROSA</t>
  </si>
  <si>
    <t>ELY</t>
  </si>
  <si>
    <t>ELYSIAN</t>
  </si>
  <si>
    <t>EMILY</t>
  </si>
  <si>
    <t>EMMONS</t>
  </si>
  <si>
    <t>ERHARD</t>
  </si>
  <si>
    <t>ERSKINE</t>
  </si>
  <si>
    <t>EVAN</t>
  </si>
  <si>
    <t>EVANSVILLE</t>
  </si>
  <si>
    <t>EVELETH</t>
  </si>
  <si>
    <t>EXCELSIOR</t>
  </si>
  <si>
    <t>EYOTA</t>
  </si>
  <si>
    <t>FAIRFAX</t>
  </si>
  <si>
    <t>FAIRMONT</t>
  </si>
  <si>
    <t>FALCON HEIGHTS</t>
  </si>
  <si>
    <t>FARIBAULT</t>
  </si>
  <si>
    <t>FARMINGTON</t>
  </si>
  <si>
    <t>FARWELL</t>
  </si>
  <si>
    <t>FEDERAL DAM</t>
  </si>
  <si>
    <t>FELTON</t>
  </si>
  <si>
    <t>FERGUS FALLS</t>
  </si>
  <si>
    <t>FERTILE</t>
  </si>
  <si>
    <t>FIFTY LAKES</t>
  </si>
  <si>
    <t>FINLAYSON</t>
  </si>
  <si>
    <t>FISHER</t>
  </si>
  <si>
    <t>FLENSBURG</t>
  </si>
  <si>
    <t>FLOODWOOD</t>
  </si>
  <si>
    <t>FLORENCE</t>
  </si>
  <si>
    <t>FOLEY</t>
  </si>
  <si>
    <t>FORADA</t>
  </si>
  <si>
    <t>FOREST LAKE</t>
  </si>
  <si>
    <t>FORESTON</t>
  </si>
  <si>
    <t>FORT RIPLEY</t>
  </si>
  <si>
    <t>FOSSTON</t>
  </si>
  <si>
    <t>FOUNTAIN</t>
  </si>
  <si>
    <t>FOXHOME</t>
  </si>
  <si>
    <t>FRANKLIN</t>
  </si>
  <si>
    <t>FRAZEE</t>
  </si>
  <si>
    <t>FREEBORN</t>
  </si>
  <si>
    <t>FREEPORT</t>
  </si>
  <si>
    <t>FRIDLEY</t>
  </si>
  <si>
    <t>FROST</t>
  </si>
  <si>
    <t>FULDA</t>
  </si>
  <si>
    <t>FUNKLEY</t>
  </si>
  <si>
    <t>GARFIELD</t>
  </si>
  <si>
    <t>GARRISON</t>
  </si>
  <si>
    <t>GARVIN</t>
  </si>
  <si>
    <t>GARY</t>
  </si>
  <si>
    <t>GAYLORD</t>
  </si>
  <si>
    <t>GEM LAKE</t>
  </si>
  <si>
    <t>GENEVA</t>
  </si>
  <si>
    <t>GENOLA</t>
  </si>
  <si>
    <t>GEORGETOWN</t>
  </si>
  <si>
    <t>GHENT</t>
  </si>
  <si>
    <t>GIBBON</t>
  </si>
  <si>
    <t>GILBERT</t>
  </si>
  <si>
    <t>GILMAN</t>
  </si>
  <si>
    <t>GLENCOE</t>
  </si>
  <si>
    <t>GLENVILLE</t>
  </si>
  <si>
    <t>GLENWOOD</t>
  </si>
  <si>
    <t>GLYNDON</t>
  </si>
  <si>
    <t>GOLDEN VALLEY</t>
  </si>
  <si>
    <t>GONVICK</t>
  </si>
  <si>
    <t>GOOD THUNDER</t>
  </si>
  <si>
    <t>GOODHUE</t>
  </si>
  <si>
    <t>GOODRIDGE</t>
  </si>
  <si>
    <t>GOODVIEW</t>
  </si>
  <si>
    <t>GRACEVILLE</t>
  </si>
  <si>
    <t>GRANADA</t>
  </si>
  <si>
    <t>GRAND MARAIS</t>
  </si>
  <si>
    <t>GRAND MEADOW</t>
  </si>
  <si>
    <t>GRAND RAPIDS</t>
  </si>
  <si>
    <t>GRANITE FALLS</t>
  </si>
  <si>
    <t>GRANT</t>
  </si>
  <si>
    <t>GRASSTON</t>
  </si>
  <si>
    <t>GREEN ISLE</t>
  </si>
  <si>
    <t>GREENBUSH</t>
  </si>
  <si>
    <t>GREENFIELD</t>
  </si>
  <si>
    <t>GREENWALD</t>
  </si>
  <si>
    <t>GREENWOOD</t>
  </si>
  <si>
    <t>GREY EAGLE</t>
  </si>
  <si>
    <t>GROVE CITY</t>
  </si>
  <si>
    <t>GRYGLA</t>
  </si>
  <si>
    <t>GULLY</t>
  </si>
  <si>
    <t>HACKENSACK</t>
  </si>
  <si>
    <t>HADLEY</t>
  </si>
  <si>
    <t>HALLOCK</t>
  </si>
  <si>
    <t>HALMA</t>
  </si>
  <si>
    <t>HALSTAD</t>
  </si>
  <si>
    <t>HAM LAKE</t>
  </si>
  <si>
    <t>HAMBURG</t>
  </si>
  <si>
    <t>HAMMOND</t>
  </si>
  <si>
    <t>HAMPTON</t>
  </si>
  <si>
    <t>HANCOCK</t>
  </si>
  <si>
    <t>HANLEY FALLS</t>
  </si>
  <si>
    <t>HANOVER</t>
  </si>
  <si>
    <t>HANSKA</t>
  </si>
  <si>
    <t>HARDING</t>
  </si>
  <si>
    <t>HARDWICK</t>
  </si>
  <si>
    <t>HARMONY</t>
  </si>
  <si>
    <t>HARRIS</t>
  </si>
  <si>
    <t>HARTLAND</t>
  </si>
  <si>
    <t>HASTINGS</t>
  </si>
  <si>
    <t>HATFIELD</t>
  </si>
  <si>
    <t>HAWLEY</t>
  </si>
  <si>
    <t>HAYFIELD</t>
  </si>
  <si>
    <t>HAYWARD</t>
  </si>
  <si>
    <t>HAZEL RUN</t>
  </si>
  <si>
    <t>HECTOR</t>
  </si>
  <si>
    <t>HEIDELBERG</t>
  </si>
  <si>
    <t>HENDERSON</t>
  </si>
  <si>
    <t>HENDRICKS</t>
  </si>
  <si>
    <t>HENDRUM</t>
  </si>
  <si>
    <t>HENNING</t>
  </si>
  <si>
    <t>HENRIETTE</t>
  </si>
  <si>
    <t>HERMAN</t>
  </si>
  <si>
    <t>HERMANTOWN</t>
  </si>
  <si>
    <t>HERON LAKE</t>
  </si>
  <si>
    <t>HEWITT</t>
  </si>
  <si>
    <t>HIBBING</t>
  </si>
  <si>
    <t>HILL CITY</t>
  </si>
  <si>
    <t>HILLMAN</t>
  </si>
  <si>
    <t>HILLS</t>
  </si>
  <si>
    <t>HILLTOP</t>
  </si>
  <si>
    <t>HINCKLEY</t>
  </si>
  <si>
    <t>HITTERDAL</t>
  </si>
  <si>
    <t>HOFFMAN</t>
  </si>
  <si>
    <t>HOKAH</t>
  </si>
  <si>
    <t>HOLDINGFORD</t>
  </si>
  <si>
    <t>HOLLAND</t>
  </si>
  <si>
    <t>HOLLANDALE</t>
  </si>
  <si>
    <t>HOLLOWAY</t>
  </si>
  <si>
    <t>HOLT</t>
  </si>
  <si>
    <t>HOPKINS</t>
  </si>
  <si>
    <t>HOUSTON</t>
  </si>
  <si>
    <t>HOWARD LAKE</t>
  </si>
  <si>
    <t>HOYT LAKES</t>
  </si>
  <si>
    <t>HUGO</t>
  </si>
  <si>
    <t>HUMBOLDT</t>
  </si>
  <si>
    <t>HUTCHINSON</t>
  </si>
  <si>
    <t>IHLEN</t>
  </si>
  <si>
    <t>INDEPENDENCE</t>
  </si>
  <si>
    <t>INTERNATIONAL FALLS</t>
  </si>
  <si>
    <t>INVER GROVE HEIGHTS</t>
  </si>
  <si>
    <t>IONA</t>
  </si>
  <si>
    <t>IRON JUNCTION</t>
  </si>
  <si>
    <t>IRONTON</t>
  </si>
  <si>
    <t>ISANTI</t>
  </si>
  <si>
    <t>ISLE</t>
  </si>
  <si>
    <t>IVANHOE</t>
  </si>
  <si>
    <t>JACKSON</t>
  </si>
  <si>
    <t>JANESVILLE</t>
  </si>
  <si>
    <t>JASPER</t>
  </si>
  <si>
    <t>JEFFERS</t>
  </si>
  <si>
    <t>JENKINS</t>
  </si>
  <si>
    <t>JOHNSON</t>
  </si>
  <si>
    <t>JORDAN</t>
  </si>
  <si>
    <t>KANDIYOHI</t>
  </si>
  <si>
    <t>KARLSTAD</t>
  </si>
  <si>
    <t>KASOTA</t>
  </si>
  <si>
    <t>KASSON</t>
  </si>
  <si>
    <t>KEEWATIN</t>
  </si>
  <si>
    <t>KELLIHER</t>
  </si>
  <si>
    <t>KELLOGG</t>
  </si>
  <si>
    <t>KENNEDY</t>
  </si>
  <si>
    <t>KENNETH</t>
  </si>
  <si>
    <t>KENSINGTON</t>
  </si>
  <si>
    <t>KENT</t>
  </si>
  <si>
    <t>KENYON</t>
  </si>
  <si>
    <t>KERKHOVEN</t>
  </si>
  <si>
    <t>KERRICK</t>
  </si>
  <si>
    <t>KETTLE RIVER</t>
  </si>
  <si>
    <t>KIESTER</t>
  </si>
  <si>
    <t>KILKENNY</t>
  </si>
  <si>
    <t>KIMBALL</t>
  </si>
  <si>
    <t>KINBRAE</t>
  </si>
  <si>
    <t>KINGSTON</t>
  </si>
  <si>
    <t>KINNEY</t>
  </si>
  <si>
    <t>LACRESCENT</t>
  </si>
  <si>
    <t>LAFAYETTE</t>
  </si>
  <si>
    <t>LAKE BENTON</t>
  </si>
  <si>
    <t>LAKE BRONSON</t>
  </si>
  <si>
    <t>LAKE CITY</t>
  </si>
  <si>
    <t>LAKE CRYSTAL</t>
  </si>
  <si>
    <t>LAKE ELMO</t>
  </si>
  <si>
    <t>LAKE HENRY</t>
  </si>
  <si>
    <t>LAKE LILLIAN</t>
  </si>
  <si>
    <t>LAKE PARK</t>
  </si>
  <si>
    <t>LAKE SHORE</t>
  </si>
  <si>
    <t>LAKE ST CROIX BEACH</t>
  </si>
  <si>
    <t>LAKE WILSON</t>
  </si>
  <si>
    <t>LAKEFIELD</t>
  </si>
  <si>
    <t>LAKELAND</t>
  </si>
  <si>
    <t>LAKELAND SHORES</t>
  </si>
  <si>
    <t>LAKEVILLE</t>
  </si>
  <si>
    <t>LAMBERTON</t>
  </si>
  <si>
    <t>LANCASTER</t>
  </si>
  <si>
    <t>LANDFALL</t>
  </si>
  <si>
    <t>LANESBORO</t>
  </si>
  <si>
    <t>LAPORTE</t>
  </si>
  <si>
    <t>LAPRAIRIE</t>
  </si>
  <si>
    <t>LASALLE</t>
  </si>
  <si>
    <t>LASTRUP</t>
  </si>
  <si>
    <t>LAUDERDALE</t>
  </si>
  <si>
    <t>LECENTER</t>
  </si>
  <si>
    <t>LENGBY</t>
  </si>
  <si>
    <t>LEONARD</t>
  </si>
  <si>
    <t>LEONIDAS</t>
  </si>
  <si>
    <t>LEROY</t>
  </si>
  <si>
    <t>LESTER PRAIRIE</t>
  </si>
  <si>
    <t>LESUEUR</t>
  </si>
  <si>
    <t>LEWISTON</t>
  </si>
  <si>
    <t>LEWISVILLE</t>
  </si>
  <si>
    <t>LEXINGTON</t>
  </si>
  <si>
    <t>LILYDALE</t>
  </si>
  <si>
    <t>LINDSTROM</t>
  </si>
  <si>
    <t>LINO LAKES</t>
  </si>
  <si>
    <t>LISMORE</t>
  </si>
  <si>
    <t>LITCHFIELD</t>
  </si>
  <si>
    <t>LITTLE CANADA</t>
  </si>
  <si>
    <t>LITTLE FALLS</t>
  </si>
  <si>
    <t>LITTLEFORK</t>
  </si>
  <si>
    <t>LONG BEACH</t>
  </si>
  <si>
    <t>LONG LAKE</t>
  </si>
  <si>
    <t>LONG PRAIRIE</t>
  </si>
  <si>
    <t>LONGVILLE</t>
  </si>
  <si>
    <t>LONSDALE</t>
  </si>
  <si>
    <t>LORETTO</t>
  </si>
  <si>
    <t>LOUISBURG</t>
  </si>
  <si>
    <t>LOWRY</t>
  </si>
  <si>
    <t>LUCAN</t>
  </si>
  <si>
    <t>LUVERNE</t>
  </si>
  <si>
    <t>LYLE</t>
  </si>
  <si>
    <t>LYND</t>
  </si>
  <si>
    <t>MABEL</t>
  </si>
  <si>
    <t>MADELIA</t>
  </si>
  <si>
    <t>MADISON</t>
  </si>
  <si>
    <t>MADISON LAKE</t>
  </si>
  <si>
    <t>MAGNOLIA</t>
  </si>
  <si>
    <t>MAHNOMEN</t>
  </si>
  <si>
    <t>MAHTOMEDI</t>
  </si>
  <si>
    <t>MANCHESTER</t>
  </si>
  <si>
    <t>MANHATTAN BEACH</t>
  </si>
  <si>
    <t>MANKATO</t>
  </si>
  <si>
    <t>MANTORVILLE</t>
  </si>
  <si>
    <t>MAPLE GROVE</t>
  </si>
  <si>
    <t>MAPLE LAKE</t>
  </si>
  <si>
    <t>MAPLE PLAIN</t>
  </si>
  <si>
    <t>MAPLETON</t>
  </si>
  <si>
    <t>MAPLEVIEW</t>
  </si>
  <si>
    <t>MAPLEWOOD</t>
  </si>
  <si>
    <t>MARBLE</t>
  </si>
  <si>
    <t>MARIETTA</t>
  </si>
  <si>
    <t>MARINE ON ST CROIX</t>
  </si>
  <si>
    <t>MARSHALL</t>
  </si>
  <si>
    <t>MAYER</t>
  </si>
  <si>
    <t>MAYNARD</t>
  </si>
  <si>
    <t>MAZEPPA</t>
  </si>
  <si>
    <t>MCGRATH</t>
  </si>
  <si>
    <t>MCGREGOR</t>
  </si>
  <si>
    <t>MCINTOSH</t>
  </si>
  <si>
    <t>MCKINLEY</t>
  </si>
  <si>
    <t>MEADOWLANDS</t>
  </si>
  <si>
    <t>MEDFORD</t>
  </si>
  <si>
    <t>MEDICINE LAKE</t>
  </si>
  <si>
    <t>MEDINA</t>
  </si>
  <si>
    <t>MEIRE GROVE</t>
  </si>
  <si>
    <t>MELROSE</t>
  </si>
  <si>
    <t>MENAHGA</t>
  </si>
  <si>
    <t>MENDOTA</t>
  </si>
  <si>
    <t>MENDOTA HEIGHTS</t>
  </si>
  <si>
    <t>MENTOR</t>
  </si>
  <si>
    <t>MIDDLE RIVER</t>
  </si>
  <si>
    <t>MIESVILLE</t>
  </si>
  <si>
    <t>MILACA</t>
  </si>
  <si>
    <t>MILAN</t>
  </si>
  <si>
    <t>MILLERVILLE</t>
  </si>
  <si>
    <t>MILLVILLE</t>
  </si>
  <si>
    <t>MILROY</t>
  </si>
  <si>
    <t>MILTONA</t>
  </si>
  <si>
    <t>MINNEAPOLIS</t>
  </si>
  <si>
    <t>MINNEISKA</t>
  </si>
  <si>
    <t>MINNEOTA</t>
  </si>
  <si>
    <t>MINNESOTA CITY</t>
  </si>
  <si>
    <t>MINNESOTA LAKE</t>
  </si>
  <si>
    <t>MINNETONKA</t>
  </si>
  <si>
    <t>MINNETONKA BEACH</t>
  </si>
  <si>
    <t>MINNETRISTA</t>
  </si>
  <si>
    <t>MIZPAH</t>
  </si>
  <si>
    <t>MONTEVIDEO</t>
  </si>
  <si>
    <t>MONTGOMERY</t>
  </si>
  <si>
    <t>MONTICELLO</t>
  </si>
  <si>
    <t>MONTROSE</t>
  </si>
  <si>
    <t>MOORHEAD</t>
  </si>
  <si>
    <t>MOOSE LAKE</t>
  </si>
  <si>
    <t>MORA</t>
  </si>
  <si>
    <t>MORGAN</t>
  </si>
  <si>
    <t>MORRIS</t>
  </si>
  <si>
    <t>MORRISTOWN</t>
  </si>
  <si>
    <t>MORTON</t>
  </si>
  <si>
    <t>MOTLEY</t>
  </si>
  <si>
    <t>MOUND</t>
  </si>
  <si>
    <t>MOUNDS VIEW</t>
  </si>
  <si>
    <t>MOUNTAIN IRON</t>
  </si>
  <si>
    <t>MOUNTAIN LAKE</t>
  </si>
  <si>
    <t>MURDOCK</t>
  </si>
  <si>
    <t>MYRTLE</t>
  </si>
  <si>
    <t>NASHUA</t>
  </si>
  <si>
    <t>NASHWAUK</t>
  </si>
  <si>
    <t>NASSAU</t>
  </si>
  <si>
    <t>NELSON</t>
  </si>
  <si>
    <t>NERSTRAND</t>
  </si>
  <si>
    <t>NEVIS</t>
  </si>
  <si>
    <t>NEW AUBURN</t>
  </si>
  <si>
    <t>NEW BRIGHTON</t>
  </si>
  <si>
    <t>NEW GERMANY</t>
  </si>
  <si>
    <t>NEW HOPE</t>
  </si>
  <si>
    <t>NEW LONDON</t>
  </si>
  <si>
    <t>NEW MUNICH</t>
  </si>
  <si>
    <t>NEW PRAGUE</t>
  </si>
  <si>
    <t>NEW RICHLAND</t>
  </si>
  <si>
    <t>NEW TRIER</t>
  </si>
  <si>
    <t>NEW ULM</t>
  </si>
  <si>
    <t>NEW YORK MILLS</t>
  </si>
  <si>
    <t>NEWFOLDEN</t>
  </si>
  <si>
    <t>NEWPORT</t>
  </si>
  <si>
    <t>NICOLLET</t>
  </si>
  <si>
    <t>NIELSVILLE</t>
  </si>
  <si>
    <t>NIMROD</t>
  </si>
  <si>
    <t>NISSWA</t>
  </si>
  <si>
    <t>NORCROSS</t>
  </si>
  <si>
    <t>NORTH BRANCH</t>
  </si>
  <si>
    <t>NORTH MANKATO</t>
  </si>
  <si>
    <t>NORTH OAKS</t>
  </si>
  <si>
    <t>NORTH ST PAUL</t>
  </si>
  <si>
    <t>NORTHFIELD</t>
  </si>
  <si>
    <t>NORTHOME</t>
  </si>
  <si>
    <t>NORTHROP</t>
  </si>
  <si>
    <t>NORWOOD YOUNG AMERICA</t>
  </si>
  <si>
    <t>NOWTHEN</t>
  </si>
  <si>
    <t>OAK GROVE</t>
  </si>
  <si>
    <t>OAK PARK HEIGHTS</t>
  </si>
  <si>
    <t>OAKDALE</t>
  </si>
  <si>
    <t>ODESSA</t>
  </si>
  <si>
    <t>ODIN</t>
  </si>
  <si>
    <t>OGEMA</t>
  </si>
  <si>
    <t>OGILVIE</t>
  </si>
  <si>
    <t>OKABENA</t>
  </si>
  <si>
    <t>OKLEE</t>
  </si>
  <si>
    <t>OLIVIA</t>
  </si>
  <si>
    <t>ONAMIA</t>
  </si>
  <si>
    <t>ORMSBY</t>
  </si>
  <si>
    <t>ORONO</t>
  </si>
  <si>
    <t>ORONOCO</t>
  </si>
  <si>
    <t>ORR</t>
  </si>
  <si>
    <t>ORTONVILLE</t>
  </si>
  <si>
    <t>OSAKIS</t>
  </si>
  <si>
    <t>OSLO</t>
  </si>
  <si>
    <t>OSSEO</t>
  </si>
  <si>
    <t>OSTRANDER</t>
  </si>
  <si>
    <t>OTSEGO</t>
  </si>
  <si>
    <t>OTTERTAIL</t>
  </si>
  <si>
    <t>OWATONNA</t>
  </si>
  <si>
    <t>PALISADE</t>
  </si>
  <si>
    <t>PARK RAPIDS</t>
  </si>
  <si>
    <t>PARKERS PRAIRIE</t>
  </si>
  <si>
    <t>PAYNESVILLE</t>
  </si>
  <si>
    <t>PEASE</t>
  </si>
  <si>
    <t>PELICAN RAPIDS</t>
  </si>
  <si>
    <t>PEMBERTON</t>
  </si>
  <si>
    <t>PENNOCK</t>
  </si>
  <si>
    <t>PEQUOT LAKES</t>
  </si>
  <si>
    <t>PERHAM</t>
  </si>
  <si>
    <t>PERLEY</t>
  </si>
  <si>
    <t>PETERSON</t>
  </si>
  <si>
    <t>PIERZ</t>
  </si>
  <si>
    <t>PILLAGER</t>
  </si>
  <si>
    <t>PINE CITY</t>
  </si>
  <si>
    <t>PINE ISLAND</t>
  </si>
  <si>
    <t>PINE RIVER</t>
  </si>
  <si>
    <t>PINE SPRINGS</t>
  </si>
  <si>
    <t>PIPESTONE</t>
  </si>
  <si>
    <t>PLAINVIEW</t>
  </si>
  <si>
    <t>PLATO</t>
  </si>
  <si>
    <t>PLUMMER</t>
  </si>
  <si>
    <t>PLYMOUTH</t>
  </si>
  <si>
    <t>PORTER</t>
  </si>
  <si>
    <t>PRESTON</t>
  </si>
  <si>
    <t>PRINCETON</t>
  </si>
  <si>
    <t>PRINSBURG</t>
  </si>
  <si>
    <t>PRIOR LAKE</t>
  </si>
  <si>
    <t>PROCTOR</t>
  </si>
  <si>
    <t>QUAMBA</t>
  </si>
  <si>
    <t>RACINE</t>
  </si>
  <si>
    <t>RAMSEY</t>
  </si>
  <si>
    <t>RANDALL</t>
  </si>
  <si>
    <t>RANDOLPH</t>
  </si>
  <si>
    <t>RANIER</t>
  </si>
  <si>
    <t>RAYMOND</t>
  </si>
  <si>
    <t>RED LAKE FALLS</t>
  </si>
  <si>
    <t>RED WING</t>
  </si>
  <si>
    <t>REDWOOD FALLS</t>
  </si>
  <si>
    <t>REGAL</t>
  </si>
  <si>
    <t>REMER</t>
  </si>
  <si>
    <t>RENVILLE</t>
  </si>
  <si>
    <t>REVERE</t>
  </si>
  <si>
    <t>RICE</t>
  </si>
  <si>
    <t>RICHFIELD</t>
  </si>
  <si>
    <t>RICHMOND</t>
  </si>
  <si>
    <t>RICHVILLE</t>
  </si>
  <si>
    <t>RIVERTON</t>
  </si>
  <si>
    <t>ROBBINSDALE</t>
  </si>
  <si>
    <t>ROCHESTER</t>
  </si>
  <si>
    <t>ROCK CREEK</t>
  </si>
  <si>
    <t>ROCKFORD</t>
  </si>
  <si>
    <t>ROCKVILLE</t>
  </si>
  <si>
    <t>ROGERS</t>
  </si>
  <si>
    <t>ROLLINGSTONE</t>
  </si>
  <si>
    <t>ROOSEVELT</t>
  </si>
  <si>
    <t>ROSCOE</t>
  </si>
  <si>
    <t>ROSE CREEK</t>
  </si>
  <si>
    <t>ROSEAU</t>
  </si>
  <si>
    <t>ROSEMOUNT</t>
  </si>
  <si>
    <t>ROSEVILLE</t>
  </si>
  <si>
    <t>ROTHSAY</t>
  </si>
  <si>
    <t>ROUND LAKE</t>
  </si>
  <si>
    <t>ROYALTON</t>
  </si>
  <si>
    <t>RUSH CITY</t>
  </si>
  <si>
    <t>RUSHFORD</t>
  </si>
  <si>
    <t>RUSHFORD VILLAGE</t>
  </si>
  <si>
    <t>RUSHMORE</t>
  </si>
  <si>
    <t>RUSSELL</t>
  </si>
  <si>
    <t>RUTHTON</t>
  </si>
  <si>
    <t>RUTLEDGE</t>
  </si>
  <si>
    <t>SABIN</t>
  </si>
  <si>
    <t>SACRED HEART</t>
  </si>
  <si>
    <t>SAINT ANTHONY</t>
  </si>
  <si>
    <t>SAINT BONIFACIUS</t>
  </si>
  <si>
    <t>SAINT LOUIS PARK</t>
  </si>
  <si>
    <t>SANBORN</t>
  </si>
  <si>
    <t>SANDSTONE</t>
  </si>
  <si>
    <t>SARGEANT</t>
  </si>
  <si>
    <t>SARTELL</t>
  </si>
  <si>
    <t>SAUK CENTRE</t>
  </si>
  <si>
    <t>SAUK RAPIDS</t>
  </si>
  <si>
    <t>SAVAGE</t>
  </si>
  <si>
    <t>SCANDIA</t>
  </si>
  <si>
    <t>SCANLON</t>
  </si>
  <si>
    <t>SEAFORTH</t>
  </si>
  <si>
    <t>SEBEKA</t>
  </si>
  <si>
    <t>SEDAN</t>
  </si>
  <si>
    <t>SHAFER</t>
  </si>
  <si>
    <t>SHAKOPEE</t>
  </si>
  <si>
    <t>SHELLY</t>
  </si>
  <si>
    <t>SHERBURN</t>
  </si>
  <si>
    <t>SHEVLIN</t>
  </si>
  <si>
    <t>SHOREVIEW</t>
  </si>
  <si>
    <t>SHOREWOOD</t>
  </si>
  <si>
    <t>SILVER BAY</t>
  </si>
  <si>
    <t>SILVER LAKE</t>
  </si>
  <si>
    <t>SKYLINE</t>
  </si>
  <si>
    <t>SLAYTON</t>
  </si>
  <si>
    <t>SLEEPY EYE</t>
  </si>
  <si>
    <t>SOBIESKI</t>
  </si>
  <si>
    <t>SOLWAY</t>
  </si>
  <si>
    <t>SOUTH HAVEN</t>
  </si>
  <si>
    <t>SOUTH ST PAUL</t>
  </si>
  <si>
    <t>SPICER</t>
  </si>
  <si>
    <t>SPRING GROVE</t>
  </si>
  <si>
    <t>SPRING HILL</t>
  </si>
  <si>
    <t>SPRING LAKE PARK</t>
  </si>
  <si>
    <t>SPRING PARK</t>
  </si>
  <si>
    <t>SPRING VALLEY</t>
  </si>
  <si>
    <t>SPRINGFIELD</t>
  </si>
  <si>
    <t>SQUAW LAKE</t>
  </si>
  <si>
    <t>ST ANTHONY</t>
  </si>
  <si>
    <t>ST AUGUSTA</t>
  </si>
  <si>
    <t>ST CHARLES</t>
  </si>
  <si>
    <t>ST CLAIR</t>
  </si>
  <si>
    <t>ST CLOUD</t>
  </si>
  <si>
    <t>ST FRANCIS</t>
  </si>
  <si>
    <t>ST HILAIRE</t>
  </si>
  <si>
    <t>ST JAMES</t>
  </si>
  <si>
    <t>ST JOSEPH</t>
  </si>
  <si>
    <t>ST LEO</t>
  </si>
  <si>
    <t>ST MARTIN</t>
  </si>
  <si>
    <t>ST MARY'S POINT</t>
  </si>
  <si>
    <t>ST MICHAEL</t>
  </si>
  <si>
    <t>ST PAUL</t>
  </si>
  <si>
    <t>ST PAUL PARK</t>
  </si>
  <si>
    <t>ST PETER</t>
  </si>
  <si>
    <t>ST ROSA</t>
  </si>
  <si>
    <t>ST STEPHEN</t>
  </si>
  <si>
    <t>ST VINCENT</t>
  </si>
  <si>
    <t>STACY</t>
  </si>
  <si>
    <t>STAPLES</t>
  </si>
  <si>
    <t>STARBUCK</t>
  </si>
  <si>
    <t>STEEN</t>
  </si>
  <si>
    <t>STEPHEN</t>
  </si>
  <si>
    <t>STEWART</t>
  </si>
  <si>
    <t>STEWARTVILLE</t>
  </si>
  <si>
    <t>STILLWATER</t>
  </si>
  <si>
    <t>STOCKTON</t>
  </si>
  <si>
    <t>STORDEN</t>
  </si>
  <si>
    <t>STRANDQUIST</t>
  </si>
  <si>
    <t>STRATHCONA</t>
  </si>
  <si>
    <t>STURGEON LAKE</t>
  </si>
  <si>
    <t>SUNBURG</t>
  </si>
  <si>
    <t>SUNFISH LAKE</t>
  </si>
  <si>
    <t>SWANVILLE</t>
  </si>
  <si>
    <t>TACONITE</t>
  </si>
  <si>
    <t>TAMARACK</t>
  </si>
  <si>
    <t>TAOPI</t>
  </si>
  <si>
    <t>TAUNTON</t>
  </si>
  <si>
    <t>TAYLORS FALLS</t>
  </si>
  <si>
    <t>TENSTRIKE</t>
  </si>
  <si>
    <t>THIEF RIVER FALLS</t>
  </si>
  <si>
    <t>TINTAH</t>
  </si>
  <si>
    <t>TONKA BAY</t>
  </si>
  <si>
    <t>TOWER</t>
  </si>
  <si>
    <t>TRACY</t>
  </si>
  <si>
    <t>TRAIL</t>
  </si>
  <si>
    <t>TRIMONT</t>
  </si>
  <si>
    <t>TROMMALD</t>
  </si>
  <si>
    <t>TROSKY</t>
  </si>
  <si>
    <t>TRUMAN</t>
  </si>
  <si>
    <t>TURTLE RIVER</t>
  </si>
  <si>
    <t>TWIN LAKES</t>
  </si>
  <si>
    <t>TWIN VALLEY</t>
  </si>
  <si>
    <t>TWO HARBORS</t>
  </si>
  <si>
    <t>TYLER</t>
  </si>
  <si>
    <t>ULEN</t>
  </si>
  <si>
    <t>UNDERWOOD</t>
  </si>
  <si>
    <t>UPSALA</t>
  </si>
  <si>
    <t>URBANK</t>
  </si>
  <si>
    <t>UTICA</t>
  </si>
  <si>
    <t>VADNAIS HEIGHTS</t>
  </si>
  <si>
    <t>VERGAS</t>
  </si>
  <si>
    <t>VERMILLION</t>
  </si>
  <si>
    <t>VERNDALE</t>
  </si>
  <si>
    <t>VERNON CENTER</t>
  </si>
  <si>
    <t>VESTA</t>
  </si>
  <si>
    <t>VICTORIA</t>
  </si>
  <si>
    <t>VIKING</t>
  </si>
  <si>
    <t>VILLARD</t>
  </si>
  <si>
    <t>VINING</t>
  </si>
  <si>
    <t>VIRGINIA</t>
  </si>
  <si>
    <t>WABASHA</t>
  </si>
  <si>
    <t>WABASSO</t>
  </si>
  <si>
    <t>WACONIA</t>
  </si>
  <si>
    <t>WADENA</t>
  </si>
  <si>
    <t>WAHKON</t>
  </si>
  <si>
    <t>WAITE PARK</t>
  </si>
  <si>
    <t>WALDORF</t>
  </si>
  <si>
    <t>WALKER</t>
  </si>
  <si>
    <t>WALNUT GROVE</t>
  </si>
  <si>
    <t>WALTERS</t>
  </si>
  <si>
    <t>WALTHAM</t>
  </si>
  <si>
    <t>WANAMINGO</t>
  </si>
  <si>
    <t>WANDA</t>
  </si>
  <si>
    <t>WARBA</t>
  </si>
  <si>
    <t>WARREN</t>
  </si>
  <si>
    <t>WARROAD</t>
  </si>
  <si>
    <t>WASECA</t>
  </si>
  <si>
    <t>WATERTOWN</t>
  </si>
  <si>
    <t>WATERVILLE</t>
  </si>
  <si>
    <t>WATKINS</t>
  </si>
  <si>
    <t>WATSON</t>
  </si>
  <si>
    <t>WAUBUN</t>
  </si>
  <si>
    <t>WAVERLY</t>
  </si>
  <si>
    <t>WAYZATA</t>
  </si>
  <si>
    <t>WELCOME</t>
  </si>
  <si>
    <t>WELLS</t>
  </si>
  <si>
    <t>WENDELL</t>
  </si>
  <si>
    <t>WEST CONCORD</t>
  </si>
  <si>
    <t>WEST ST PAUL</t>
  </si>
  <si>
    <t>WEST UNION</t>
  </si>
  <si>
    <t>WESTBROOK</t>
  </si>
  <si>
    <t>WESTPORT</t>
  </si>
  <si>
    <t>WHALAN</t>
  </si>
  <si>
    <t>WHEATON</t>
  </si>
  <si>
    <t>WHITE BEAR LAKE</t>
  </si>
  <si>
    <t>WILDER</t>
  </si>
  <si>
    <t>WILLERNIE</t>
  </si>
  <si>
    <t>WILLIAMS</t>
  </si>
  <si>
    <t>WILLMAR</t>
  </si>
  <si>
    <t>WILLOW RIVER</t>
  </si>
  <si>
    <t>WILMONT</t>
  </si>
  <si>
    <t>WILTON</t>
  </si>
  <si>
    <t>WINDOM</t>
  </si>
  <si>
    <t>WINGER</t>
  </si>
  <si>
    <t>WINNEBAGO</t>
  </si>
  <si>
    <t>WINONA</t>
  </si>
  <si>
    <t>WINSTED</t>
  </si>
  <si>
    <t>WINTHROP</t>
  </si>
  <si>
    <t>WINTON</t>
  </si>
  <si>
    <t>WOLF LAKE</t>
  </si>
  <si>
    <t>WOLVERTON</t>
  </si>
  <si>
    <t>WOOD LAKE</t>
  </si>
  <si>
    <t>WOODBURY</t>
  </si>
  <si>
    <t>WOODLAND</t>
  </si>
  <si>
    <t>WOODSTOCK</t>
  </si>
  <si>
    <t>WORTHINGTON</t>
  </si>
  <si>
    <t>WRENSHALL</t>
  </si>
  <si>
    <t>WRIGHT</t>
  </si>
  <si>
    <t>WYKOFF</t>
  </si>
  <si>
    <t>WYOMING</t>
  </si>
  <si>
    <t>ZEMPLE</t>
  </si>
  <si>
    <t>ZIMMERMAN</t>
  </si>
  <si>
    <t>ZUMBRO FALLS</t>
  </si>
  <si>
    <t>ZUMBROTA</t>
  </si>
  <si>
    <t>County Code</t>
  </si>
  <si>
    <t>City Code</t>
  </si>
  <si>
    <t>City Name</t>
  </si>
  <si>
    <t>Pre-1940 Housing Units</t>
  </si>
  <si>
    <t>Housing Units: Total</t>
  </si>
  <si>
    <t>Housing Units Built Between 1940 and 1970</t>
  </si>
  <si>
    <t>Population 1970</t>
  </si>
  <si>
    <t>Population 1980</t>
  </si>
  <si>
    <t>Population 1990</t>
  </si>
  <si>
    <t>Population 2000</t>
  </si>
  <si>
    <t>Population 2010</t>
  </si>
  <si>
    <t>Peak Population Decline</t>
  </si>
  <si>
    <t>2010 Population</t>
  </si>
  <si>
    <t>City Square Miles</t>
  </si>
  <si>
    <t>Population Density</t>
  </si>
  <si>
    <t>Tax Effort Rate</t>
  </si>
  <si>
    <t>Pre-1940 Housing Percentage</t>
  </si>
  <si>
    <t>1940 to 1970 Housing Percentage</t>
  </si>
  <si>
    <t>Sparsity Adjustment</t>
  </si>
  <si>
    <t>Revenue Need Per Capita</t>
  </si>
  <si>
    <t>Unmet Need</t>
  </si>
  <si>
    <t>Aid Gap Percentage</t>
  </si>
  <si>
    <t>City Aid Adjustments</t>
  </si>
  <si>
    <t>City Aid Distribution</t>
  </si>
  <si>
    <t>Minimum Aid</t>
  </si>
  <si>
    <t>Highest Population</t>
  </si>
  <si>
    <t>Transition Factor 2500&lt;Pop&lt;3000</t>
  </si>
  <si>
    <t>Revenue Need: Small Cities</t>
  </si>
  <si>
    <t>Revenue Need: Medium Cities</t>
  </si>
  <si>
    <t>Revenue Need: Large Cities</t>
  </si>
  <si>
    <t>Revenue Need:Small to Medium Cities</t>
  </si>
  <si>
    <t>Revenue Need: Medium to Large Cities</t>
  </si>
  <si>
    <t>Initial Revenue Need</t>
  </si>
  <si>
    <t>Capped Revenue Need</t>
  </si>
  <si>
    <t>City Formula Aid</t>
  </si>
  <si>
    <t>$10 x Population</t>
  </si>
  <si>
    <t>City Aid Distribution - Smallest Minimum Aid</t>
  </si>
  <si>
    <t>ACS 5YR</t>
  </si>
  <si>
    <t>Inflation Adjusted Need</t>
  </si>
  <si>
    <t>RICE LAKE</t>
  </si>
  <si>
    <t>Transition Factor 10000&lt;Pop&lt;11000</t>
  </si>
  <si>
    <t>Formula Aid Calculation</t>
  </si>
  <si>
    <t>Data Analysis</t>
  </si>
  <si>
    <t>5% of Net Levy</t>
  </si>
  <si>
    <t>2020 Aid Adjustments</t>
  </si>
  <si>
    <t>2021 LGA</t>
  </si>
  <si>
    <t>2019 Population</t>
  </si>
  <si>
    <t>2019PTCITY</t>
  </si>
  <si>
    <t>2019 Household Size</t>
  </si>
  <si>
    <t>2019 Number of Employees</t>
  </si>
  <si>
    <t>2019 Jobs Per Capita</t>
  </si>
  <si>
    <t>Study Year 2019 Adjusted Net Tax Capacity</t>
  </si>
  <si>
    <t>Certified Pay 2020 Levy</t>
  </si>
  <si>
    <t>Compiled with TX2020</t>
  </si>
  <si>
    <t>Plus FD2020 Metro and Range</t>
  </si>
  <si>
    <t>CREDIT RIVER</t>
  </si>
  <si>
    <t>2022 LGA</t>
  </si>
  <si>
    <t>Supplemental 2022</t>
  </si>
  <si>
    <t xml:space="preserve"> City Aid Distribution</t>
  </si>
  <si>
    <t>Combined 2022 LGA plus</t>
  </si>
  <si>
    <t>Supplemental City Aid 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</si>
</sst>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0"/>
    <numFmt numFmtId="165" formatCode="0.000"/>
    <numFmt numFmtId="166" formatCode="#,##0.0000000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name val="Courier"/>
      <family val="3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Helv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</borders>
  <cellStyleXfs count="264">
    <xf numFmtId="0" fontId="0" fillId="0" borderId="0"/>
    <xf numFmtId="0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11" fillId="3" borderId="0" applyNumberFormat="0" applyBorder="0" applyAlignment="0" applyProtection="0"/>
    <xf numFmtId="0" fontId="15" fillId="6" borderId="4" applyNumberFormat="0" applyAlignment="0" applyProtection="0"/>
    <xf numFmtId="0" fontId="17" fillId="7" borderId="7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3" fillId="5" borderId="4" applyNumberFormat="0" applyAlignment="0" applyProtection="0"/>
    <xf numFmtId="0" fontId="16" fillId="0" borderId="6" applyNumberFormat="0" applyFill="0" applyAlignment="0" applyProtection="0"/>
    <xf numFmtId="0" fontId="12" fillId="4" borderId="0" applyNumberFormat="0" applyBorder="0" applyAlignment="0" applyProtection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" fillId="0" borderId="0"/>
    <xf numFmtId="0" fontId="5" fillId="8" borderId="8" applyNumberFormat="0" applyFont="0" applyAlignment="0" applyProtection="0"/>
    <xf numFmtId="0" fontId="14" fillId="6" borderId="5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0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" applyNumberFormat="0" applyFill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4" applyNumberFormat="0" applyAlignment="0" applyProtection="0"/>
    <xf numFmtId="0" fontId="31" fillId="6" borderId="5" applyNumberFormat="0" applyAlignment="0" applyProtection="0"/>
    <xf numFmtId="0" fontId="32" fillId="6" borderId="4" applyNumberFormat="0" applyAlignment="0" applyProtection="0"/>
    <xf numFmtId="0" fontId="33" fillId="0" borderId="6" applyNumberFormat="0" applyFill="0" applyAlignment="0" applyProtection="0"/>
    <xf numFmtId="0" fontId="34" fillId="7" borderId="7" applyNumberFormat="0" applyAlignment="0" applyProtection="0"/>
    <xf numFmtId="0" fontId="3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6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3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32" borderId="0" applyNumberFormat="0" applyBorder="0" applyAlignment="0" applyProtection="0"/>
    <xf numFmtId="0" fontId="38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9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39" fontId="42" fillId="0" borderId="0"/>
  </cellStyleXfs>
  <cellXfs count="73">
    <xf numFmtId="0" fontId="0" fillId="0" borderId="0" xfId="0"/>
    <xf numFmtId="0" fontId="2" fillId="41" borderId="10" xfId="0" applyFont="1" applyFill="1" applyBorder="1" applyAlignment="1">
      <alignment horizontal="center"/>
    </xf>
    <xf numFmtId="0" fontId="2" fillId="42" borderId="10" xfId="0" applyFont="1" applyFill="1" applyBorder="1" applyAlignment="1">
      <alignment horizontal="center"/>
    </xf>
    <xf numFmtId="0" fontId="2" fillId="33" borderId="12" xfId="0" applyFont="1" applyFill="1" applyBorder="1" applyAlignment="1">
      <alignment horizontal="center"/>
    </xf>
    <xf numFmtId="0" fontId="2" fillId="34" borderId="10" xfId="0" applyFont="1" applyFill="1" applyBorder="1" applyAlignment="1">
      <alignment horizontal="center"/>
    </xf>
    <xf numFmtId="0" fontId="2" fillId="35" borderId="10" xfId="0" applyFont="1" applyFill="1" applyBorder="1" applyAlignment="1">
      <alignment horizontal="center"/>
    </xf>
    <xf numFmtId="0" fontId="2" fillId="36" borderId="10" xfId="0" applyFont="1" applyFill="1" applyBorder="1" applyAlignment="1">
      <alignment horizontal="center"/>
    </xf>
    <xf numFmtId="0" fontId="2" fillId="37" borderId="10" xfId="0" applyFont="1" applyFill="1" applyBorder="1" applyAlignment="1">
      <alignment horizontal="center"/>
    </xf>
    <xf numFmtId="0" fontId="2" fillId="38" borderId="10" xfId="0" applyFont="1" applyFill="1" applyBorder="1" applyAlignment="1">
      <alignment horizontal="center"/>
    </xf>
    <xf numFmtId="0" fontId="2" fillId="39" borderId="10" xfId="0" applyFont="1" applyFill="1" applyBorder="1" applyAlignment="1">
      <alignment horizontal="center"/>
    </xf>
    <xf numFmtId="0" fontId="2" fillId="33" borderId="10" xfId="0" applyFont="1" applyFill="1" applyBorder="1" applyAlignment="1">
      <alignment horizontal="center"/>
    </xf>
    <xf numFmtId="49" fontId="22" fillId="35" borderId="10" xfId="0" applyNumberFormat="1" applyFont="1" applyFill="1" applyBorder="1" applyAlignment="1">
      <alignment horizontal="center"/>
    </xf>
    <xf numFmtId="0" fontId="2" fillId="40" borderId="10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43" borderId="10" xfId="0" applyFont="1" applyFill="1" applyBorder="1" applyAlignment="1">
      <alignment horizontal="center"/>
    </xf>
    <xf numFmtId="0" fontId="2" fillId="44" borderId="1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0" fontId="2" fillId="41" borderId="0" xfId="0" applyFont="1" applyFill="1" applyBorder="1" applyAlignment="1">
      <alignment horizontal="center"/>
    </xf>
    <xf numFmtId="0" fontId="2" fillId="42" borderId="0" xfId="0" applyFont="1" applyFill="1" applyBorder="1" applyAlignment="1">
      <alignment horizontal="center"/>
    </xf>
    <xf numFmtId="0" fontId="2" fillId="33" borderId="0" xfId="0" applyFont="1" applyFill="1" applyBorder="1" applyAlignment="1">
      <alignment horizontal="center"/>
    </xf>
    <xf numFmtId="0" fontId="2" fillId="34" borderId="0" xfId="0" applyFont="1" applyFill="1" applyBorder="1" applyAlignment="1">
      <alignment horizontal="center"/>
    </xf>
    <xf numFmtId="0" fontId="2" fillId="44" borderId="0" xfId="0" applyFont="1" applyFill="1" applyBorder="1" applyAlignment="1">
      <alignment horizontal="center"/>
    </xf>
    <xf numFmtId="0" fontId="2" fillId="35" borderId="0" xfId="0" applyFont="1" applyFill="1" applyBorder="1" applyAlignment="1">
      <alignment horizontal="center"/>
    </xf>
    <xf numFmtId="0" fontId="2" fillId="36" borderId="0" xfId="0" applyFont="1" applyFill="1" applyBorder="1" applyAlignment="1">
      <alignment horizontal="center"/>
    </xf>
    <xf numFmtId="0" fontId="2" fillId="37" borderId="0" xfId="0" applyFont="1" applyFill="1" applyBorder="1" applyAlignment="1">
      <alignment horizontal="center"/>
    </xf>
    <xf numFmtId="0" fontId="2" fillId="38" borderId="0" xfId="0" applyFont="1" applyFill="1" applyBorder="1" applyAlignment="1">
      <alignment horizontal="center"/>
    </xf>
    <xf numFmtId="0" fontId="2" fillId="39" borderId="0" xfId="0" applyFont="1" applyFill="1" applyBorder="1" applyAlignment="1">
      <alignment horizontal="center"/>
    </xf>
    <xf numFmtId="0" fontId="2" fillId="43" borderId="0" xfId="0" applyFont="1" applyFill="1" applyBorder="1" applyAlignment="1">
      <alignment horizontal="center"/>
    </xf>
    <xf numFmtId="49" fontId="22" fillId="35" borderId="0" xfId="0" applyNumberFormat="1" applyFont="1" applyFill="1" applyBorder="1" applyAlignment="1">
      <alignment horizontal="center"/>
    </xf>
    <xf numFmtId="0" fontId="2" fillId="4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16" fontId="2" fillId="0" borderId="0" xfId="0" applyNumberFormat="1" applyFont="1" applyFill="1" applyBorder="1" applyAlignment="1">
      <alignment horizontal="center"/>
    </xf>
    <xf numFmtId="0" fontId="2" fillId="36" borderId="11" xfId="0" applyFont="1" applyFill="1" applyBorder="1" applyAlignment="1">
      <alignment horizontal="center"/>
    </xf>
    <xf numFmtId="0" fontId="43" fillId="0" borderId="0" xfId="0" applyFont="1" applyFill="1" applyBorder="1" applyAlignment="1">
      <alignment horizontal="center"/>
    </xf>
    <xf numFmtId="3" fontId="2" fillId="0" borderId="0" xfId="0" applyNumberFormat="1" applyFont="1"/>
    <xf numFmtId="3" fontId="2" fillId="0" borderId="0" xfId="0" applyNumberFormat="1" applyFont="1" applyFill="1"/>
    <xf numFmtId="0" fontId="2" fillId="0" borderId="10" xfId="0" applyFont="1" applyFill="1" applyBorder="1" applyAlignment="1">
      <alignment horizontal="center"/>
    </xf>
    <xf numFmtId="3" fontId="44" fillId="0" borderId="0" xfId="0" applyNumberFormat="1" applyFont="1" applyFill="1"/>
    <xf numFmtId="3" fontId="44" fillId="0" borderId="0" xfId="0" applyNumberFormat="1" applyFont="1"/>
    <xf numFmtId="0" fontId="44" fillId="0" borderId="0" xfId="0" applyFont="1"/>
    <xf numFmtId="165" fontId="44" fillId="0" borderId="0" xfId="0" applyNumberFormat="1" applyFont="1"/>
    <xf numFmtId="164" fontId="44" fillId="0" borderId="0" xfId="0" applyNumberFormat="1" applyFont="1" applyFill="1"/>
    <xf numFmtId="2" fontId="44" fillId="0" borderId="0" xfId="0" applyNumberFormat="1" applyFont="1"/>
    <xf numFmtId="166" fontId="44" fillId="0" borderId="0" xfId="0" applyNumberFormat="1" applyFont="1"/>
    <xf numFmtId="3" fontId="44" fillId="43" borderId="0" xfId="0" applyNumberFormat="1" applyFont="1" applyFill="1"/>
    <xf numFmtId="0" fontId="44" fillId="0" borderId="0" xfId="0" applyFont="1" applyFill="1"/>
    <xf numFmtId="0" fontId="2" fillId="33" borderId="13" xfId="0" applyFont="1" applyFill="1" applyBorder="1" applyAlignment="1">
      <alignment horizontal="center"/>
    </xf>
    <xf numFmtId="3" fontId="45" fillId="0" borderId="0" xfId="0" applyNumberFormat="1" applyFont="1"/>
    <xf numFmtId="166" fontId="0" fillId="0" borderId="0" xfId="0" applyNumberFormat="1" applyFont="1" applyFill="1"/>
    <xf numFmtId="0" fontId="0" fillId="0" borderId="0" xfId="0" applyNumberFormat="1" applyFont="1"/>
    <xf numFmtId="49" fontId="0" fillId="0" borderId="0" xfId="0" applyNumberFormat="1" applyFont="1"/>
    <xf numFmtId="3" fontId="46" fillId="0" borderId="0" xfId="92" applyNumberFormat="1" applyFont="1" applyFill="1" applyBorder="1" applyAlignment="1">
      <alignment vertical="top" wrapText="1"/>
    </xf>
    <xf numFmtId="3" fontId="47" fillId="0" borderId="0" xfId="0" applyNumberFormat="1" applyFont="1" applyFill="1" applyBorder="1" applyAlignment="1" applyProtection="1">
      <alignment horizontal="right" wrapText="1"/>
    </xf>
    <xf numFmtId="3" fontId="44" fillId="0" borderId="0" xfId="159" applyNumberFormat="1" applyFont="1"/>
    <xf numFmtId="0" fontId="0" fillId="0" borderId="0" xfId="0" applyFont="1"/>
    <xf numFmtId="0" fontId="46" fillId="0" borderId="0" xfId="92" applyNumberFormat="1" applyFont="1" applyFill="1" applyBorder="1" applyAlignment="1">
      <alignment vertical="top" wrapText="1"/>
    </xf>
    <xf numFmtId="3" fontId="47" fillId="0" borderId="14" xfId="0" applyNumberFormat="1" applyFont="1" applyBorder="1"/>
    <xf numFmtId="3" fontId="0" fillId="0" borderId="0" xfId="0" applyNumberFormat="1" applyFont="1"/>
    <xf numFmtId="0" fontId="0" fillId="0" borderId="0" xfId="0" applyFont="1" applyFill="1"/>
    <xf numFmtId="0" fontId="2" fillId="0" borderId="0" xfId="0" quotePrefix="1" applyFont="1" applyFill="1" applyBorder="1" applyAlignment="1">
      <alignment horizontal="center"/>
    </xf>
    <xf numFmtId="0" fontId="2" fillId="45" borderId="0" xfId="0" applyFont="1" applyFill="1" applyBorder="1" applyAlignment="1">
      <alignment horizontal="center"/>
    </xf>
    <xf numFmtId="16" fontId="2" fillId="45" borderId="0" xfId="0" applyNumberFormat="1" applyFont="1" applyFill="1" applyBorder="1" applyAlignment="1">
      <alignment horizontal="center"/>
    </xf>
    <xf numFmtId="0" fontId="2" fillId="34" borderId="11" xfId="0" applyFont="1" applyFill="1" applyBorder="1" applyAlignment="1">
      <alignment horizontal="center"/>
    </xf>
    <xf numFmtId="0" fontId="2" fillId="34" borderId="13" xfId="0" applyFont="1" applyFill="1" applyBorder="1" applyAlignment="1">
      <alignment horizontal="center"/>
    </xf>
    <xf numFmtId="0" fontId="2" fillId="33" borderId="11" xfId="0" applyFont="1" applyFill="1" applyBorder="1" applyAlignment="1">
      <alignment horizontal="center"/>
    </xf>
    <xf numFmtId="0" fontId="2" fillId="33" borderId="13" xfId="0" applyFont="1" applyFill="1" applyBorder="1" applyAlignment="1">
      <alignment horizontal="center"/>
    </xf>
    <xf numFmtId="0" fontId="2" fillId="41" borderId="11" xfId="0" applyFont="1" applyFill="1" applyBorder="1" applyAlignment="1">
      <alignment horizontal="center"/>
    </xf>
    <xf numFmtId="0" fontId="2" fillId="41" borderId="12" xfId="0" applyFont="1" applyFill="1" applyBorder="1" applyAlignment="1">
      <alignment horizontal="center"/>
    </xf>
    <xf numFmtId="0" fontId="2" fillId="41" borderId="13" xfId="0" applyFont="1" applyFill="1" applyBorder="1" applyAlignment="1">
      <alignment horizontal="center"/>
    </xf>
    <xf numFmtId="0" fontId="49" fillId="0" borderId="0" xfId="0" applyFont="1" applyBorder="1" applyAlignment="1">
      <alignment horizontal="center"/>
    </xf>
    <xf numFmtId="0" fontId="48" fillId="0" borderId="0" xfId="0" applyFont="1" applyAlignment="1">
      <alignment horizontal="center"/>
    </xf>
  </cellXfs>
  <cellStyles count="264">
    <cellStyle name="20% - Accent1" xfId="136" builtinId="30" customBuiltin="1"/>
    <cellStyle name="20% - Accent1 2" xfId="35" xr:uid="{00000000-0005-0000-0000-000001000000}"/>
    <cellStyle name="20% - Accent1 2 2" xfId="163" xr:uid="{00000000-0005-0000-0000-000002000000}"/>
    <cellStyle name="20% - Accent1 2 3" xfId="213" xr:uid="{00000000-0005-0000-0000-000003000000}"/>
    <cellStyle name="20% - Accent2" xfId="140" builtinId="34" customBuiltin="1"/>
    <cellStyle name="20% - Accent2 2" xfId="36" xr:uid="{00000000-0005-0000-0000-000005000000}"/>
    <cellStyle name="20% - Accent2 2 2" xfId="164" xr:uid="{00000000-0005-0000-0000-000006000000}"/>
    <cellStyle name="20% - Accent2 2 3" xfId="214" xr:uid="{00000000-0005-0000-0000-000007000000}"/>
    <cellStyle name="20% - Accent3" xfId="144" builtinId="38" customBuiltin="1"/>
    <cellStyle name="20% - Accent3 2" xfId="37" xr:uid="{00000000-0005-0000-0000-000009000000}"/>
    <cellStyle name="20% - Accent3 2 2" xfId="165" xr:uid="{00000000-0005-0000-0000-00000A000000}"/>
    <cellStyle name="20% - Accent3 2 3" xfId="215" xr:uid="{00000000-0005-0000-0000-00000B000000}"/>
    <cellStyle name="20% - Accent4" xfId="148" builtinId="42" customBuiltin="1"/>
    <cellStyle name="20% - Accent4 2" xfId="38" xr:uid="{00000000-0005-0000-0000-00000D000000}"/>
    <cellStyle name="20% - Accent4 2 2" xfId="166" xr:uid="{00000000-0005-0000-0000-00000E000000}"/>
    <cellStyle name="20% - Accent4 2 3" xfId="216" xr:uid="{00000000-0005-0000-0000-00000F000000}"/>
    <cellStyle name="20% - Accent5" xfId="152" builtinId="46" customBuiltin="1"/>
    <cellStyle name="20% - Accent5 2" xfId="39" xr:uid="{00000000-0005-0000-0000-000011000000}"/>
    <cellStyle name="20% - Accent5 2 2" xfId="167" xr:uid="{00000000-0005-0000-0000-000012000000}"/>
    <cellStyle name="20% - Accent5 2 3" xfId="217" xr:uid="{00000000-0005-0000-0000-000013000000}"/>
    <cellStyle name="20% - Accent6" xfId="156" builtinId="50" customBuiltin="1"/>
    <cellStyle name="20% - Accent6 2" xfId="40" xr:uid="{00000000-0005-0000-0000-000015000000}"/>
    <cellStyle name="20% - Accent6 2 2" xfId="168" xr:uid="{00000000-0005-0000-0000-000016000000}"/>
    <cellStyle name="20% - Accent6 2 3" xfId="218" xr:uid="{00000000-0005-0000-0000-000017000000}"/>
    <cellStyle name="40% - Accent1" xfId="137" builtinId="31" customBuiltin="1"/>
    <cellStyle name="40% - Accent1 2" xfId="41" xr:uid="{00000000-0005-0000-0000-000019000000}"/>
    <cellStyle name="40% - Accent1 2 2" xfId="169" xr:uid="{00000000-0005-0000-0000-00001A000000}"/>
    <cellStyle name="40% - Accent1 2 3" xfId="219" xr:uid="{00000000-0005-0000-0000-00001B000000}"/>
    <cellStyle name="40% - Accent2" xfId="141" builtinId="35" customBuiltin="1"/>
    <cellStyle name="40% - Accent2 2" xfId="42" xr:uid="{00000000-0005-0000-0000-00001D000000}"/>
    <cellStyle name="40% - Accent2 2 2" xfId="170" xr:uid="{00000000-0005-0000-0000-00001E000000}"/>
    <cellStyle name="40% - Accent2 2 3" xfId="220" xr:uid="{00000000-0005-0000-0000-00001F000000}"/>
    <cellStyle name="40% - Accent3" xfId="145" builtinId="39" customBuiltin="1"/>
    <cellStyle name="40% - Accent3 2" xfId="43" xr:uid="{00000000-0005-0000-0000-000021000000}"/>
    <cellStyle name="40% - Accent3 2 2" xfId="171" xr:uid="{00000000-0005-0000-0000-000022000000}"/>
    <cellStyle name="40% - Accent3 2 3" xfId="221" xr:uid="{00000000-0005-0000-0000-000023000000}"/>
    <cellStyle name="40% - Accent4" xfId="149" builtinId="43" customBuiltin="1"/>
    <cellStyle name="40% - Accent4 2" xfId="44" xr:uid="{00000000-0005-0000-0000-000025000000}"/>
    <cellStyle name="40% - Accent4 2 2" xfId="172" xr:uid="{00000000-0005-0000-0000-000026000000}"/>
    <cellStyle name="40% - Accent4 2 3" xfId="222" xr:uid="{00000000-0005-0000-0000-000027000000}"/>
    <cellStyle name="40% - Accent5" xfId="153" builtinId="47" customBuiltin="1"/>
    <cellStyle name="40% - Accent5 2" xfId="45" xr:uid="{00000000-0005-0000-0000-000029000000}"/>
    <cellStyle name="40% - Accent5 2 2" xfId="173" xr:uid="{00000000-0005-0000-0000-00002A000000}"/>
    <cellStyle name="40% - Accent5 2 3" xfId="223" xr:uid="{00000000-0005-0000-0000-00002B000000}"/>
    <cellStyle name="40% - Accent6" xfId="157" builtinId="51" customBuiltin="1"/>
    <cellStyle name="40% - Accent6 2" xfId="46" xr:uid="{00000000-0005-0000-0000-00002D000000}"/>
    <cellStyle name="40% - Accent6 2 2" xfId="174" xr:uid="{00000000-0005-0000-0000-00002E000000}"/>
    <cellStyle name="40% - Accent6 2 3" xfId="224" xr:uid="{00000000-0005-0000-0000-00002F000000}"/>
    <cellStyle name="60% - Accent1" xfId="138" builtinId="32" customBuiltin="1"/>
    <cellStyle name="60% - Accent1 2" xfId="47" xr:uid="{00000000-0005-0000-0000-000031000000}"/>
    <cellStyle name="60% - Accent2" xfId="142" builtinId="36" customBuiltin="1"/>
    <cellStyle name="60% - Accent2 2" xfId="48" xr:uid="{00000000-0005-0000-0000-000033000000}"/>
    <cellStyle name="60% - Accent3" xfId="146" builtinId="40" customBuiltin="1"/>
    <cellStyle name="60% - Accent3 2" xfId="49" xr:uid="{00000000-0005-0000-0000-000035000000}"/>
    <cellStyle name="60% - Accent4" xfId="150" builtinId="44" customBuiltin="1"/>
    <cellStyle name="60% - Accent4 2" xfId="50" xr:uid="{00000000-0005-0000-0000-000037000000}"/>
    <cellStyle name="60% - Accent5" xfId="154" builtinId="48" customBuiltin="1"/>
    <cellStyle name="60% - Accent5 2" xfId="51" xr:uid="{00000000-0005-0000-0000-000039000000}"/>
    <cellStyle name="60% - Accent6" xfId="158" builtinId="52" customBuiltin="1"/>
    <cellStyle name="60% - Accent6 2" xfId="52" xr:uid="{00000000-0005-0000-0000-00003B000000}"/>
    <cellStyle name="Accent1" xfId="135" builtinId="29" customBuiltin="1"/>
    <cellStyle name="Accent1 2" xfId="53" xr:uid="{00000000-0005-0000-0000-00003D000000}"/>
    <cellStyle name="Accent2" xfId="139" builtinId="33" customBuiltin="1"/>
    <cellStyle name="Accent2 2" xfId="54" xr:uid="{00000000-0005-0000-0000-00003F000000}"/>
    <cellStyle name="Accent3" xfId="143" builtinId="37" customBuiltin="1"/>
    <cellStyle name="Accent3 2" xfId="55" xr:uid="{00000000-0005-0000-0000-000041000000}"/>
    <cellStyle name="Accent4" xfId="147" builtinId="41" customBuiltin="1"/>
    <cellStyle name="Accent4 2" xfId="56" xr:uid="{00000000-0005-0000-0000-000043000000}"/>
    <cellStyle name="Accent5" xfId="151" builtinId="45" customBuiltin="1"/>
    <cellStyle name="Accent5 2" xfId="57" xr:uid="{00000000-0005-0000-0000-000045000000}"/>
    <cellStyle name="Accent6" xfId="155" builtinId="49" customBuiltin="1"/>
    <cellStyle name="Accent6 2" xfId="58" xr:uid="{00000000-0005-0000-0000-000047000000}"/>
    <cellStyle name="Bad" xfId="124" builtinId="27" customBuiltin="1"/>
    <cellStyle name="Bad 2" xfId="59" xr:uid="{00000000-0005-0000-0000-000049000000}"/>
    <cellStyle name="Calculation" xfId="128" builtinId="22" customBuiltin="1"/>
    <cellStyle name="Calculation 2" xfId="60" xr:uid="{00000000-0005-0000-0000-00004B000000}"/>
    <cellStyle name="Check Cell" xfId="130" builtinId="23" customBuiltin="1"/>
    <cellStyle name="Check Cell 2" xfId="61" xr:uid="{00000000-0005-0000-0000-00004D000000}"/>
    <cellStyle name="Comma 2" xfId="2" xr:uid="{00000000-0005-0000-0000-00004E000000}"/>
    <cellStyle name="Comma 2 2" xfId="3" xr:uid="{00000000-0005-0000-0000-00004F000000}"/>
    <cellStyle name="Comma 2 3" xfId="162" xr:uid="{00000000-0005-0000-0000-000050000000}"/>
    <cellStyle name="Comma 3" xfId="4" xr:uid="{00000000-0005-0000-0000-000051000000}"/>
    <cellStyle name="Comma 4" xfId="25" xr:uid="{00000000-0005-0000-0000-000052000000}"/>
    <cellStyle name="Comma 4 2" xfId="31" xr:uid="{00000000-0005-0000-0000-000053000000}"/>
    <cellStyle name="Comma 4 2 2" xfId="62" xr:uid="{00000000-0005-0000-0000-000054000000}"/>
    <cellStyle name="Comma 4 3" xfId="175" xr:uid="{00000000-0005-0000-0000-000055000000}"/>
    <cellStyle name="Comma 4 4" xfId="225" xr:uid="{00000000-0005-0000-0000-000056000000}"/>
    <cellStyle name="Comma 5" xfId="63" xr:uid="{00000000-0005-0000-0000-000057000000}"/>
    <cellStyle name="Comma 5 2" xfId="176" xr:uid="{00000000-0005-0000-0000-000058000000}"/>
    <cellStyle name="Comma 5 3" xfId="226" xr:uid="{00000000-0005-0000-0000-000059000000}"/>
    <cellStyle name="Currency 2" xfId="5" xr:uid="{00000000-0005-0000-0000-00005A000000}"/>
    <cellStyle name="Currency 2 2" xfId="6" xr:uid="{00000000-0005-0000-0000-00005B000000}"/>
    <cellStyle name="Currency 2 2 2" xfId="178" xr:uid="{00000000-0005-0000-0000-00005C000000}"/>
    <cellStyle name="Currency 2 2 3" xfId="228" xr:uid="{00000000-0005-0000-0000-00005D000000}"/>
    <cellStyle name="Currency 2 3" xfId="177" xr:uid="{00000000-0005-0000-0000-00005E000000}"/>
    <cellStyle name="Currency 2 4" xfId="227" xr:uid="{00000000-0005-0000-0000-00005F000000}"/>
    <cellStyle name="Explanatory Text" xfId="133" builtinId="53" customBuiltin="1"/>
    <cellStyle name="Explanatory Text 2" xfId="64" xr:uid="{00000000-0005-0000-0000-000061000000}"/>
    <cellStyle name="Good" xfId="123" builtinId="26" customBuiltin="1"/>
    <cellStyle name="Good 2" xfId="65" xr:uid="{00000000-0005-0000-0000-000063000000}"/>
    <cellStyle name="Heading 1" xfId="119" builtinId="16" customBuiltin="1"/>
    <cellStyle name="Heading 1 2" xfId="66" xr:uid="{00000000-0005-0000-0000-000065000000}"/>
    <cellStyle name="Heading 2" xfId="120" builtinId="17" customBuiltin="1"/>
    <cellStyle name="Heading 2 2" xfId="67" xr:uid="{00000000-0005-0000-0000-000067000000}"/>
    <cellStyle name="Heading 3" xfId="121" builtinId="18" customBuiltin="1"/>
    <cellStyle name="Heading 3 2" xfId="68" xr:uid="{00000000-0005-0000-0000-000069000000}"/>
    <cellStyle name="Heading 4" xfId="122" builtinId="19" customBuiltin="1"/>
    <cellStyle name="Heading 4 2" xfId="69" xr:uid="{00000000-0005-0000-0000-00006B000000}"/>
    <cellStyle name="Input" xfId="126" builtinId="20" customBuiltin="1"/>
    <cellStyle name="Input 2" xfId="70" xr:uid="{00000000-0005-0000-0000-00006D000000}"/>
    <cellStyle name="Linked Cell" xfId="129" builtinId="24" customBuiltin="1"/>
    <cellStyle name="Linked Cell 2" xfId="71" xr:uid="{00000000-0005-0000-0000-00006F000000}"/>
    <cellStyle name="Neutral" xfId="125" builtinId="28" customBuiltin="1"/>
    <cellStyle name="Neutral 2" xfId="72" xr:uid="{00000000-0005-0000-0000-000071000000}"/>
    <cellStyle name="Normal" xfId="0" builtinId="0"/>
    <cellStyle name="Normal 10" xfId="20" xr:uid="{00000000-0005-0000-0000-000073000000}"/>
    <cellStyle name="Normal 10 2" xfId="73" xr:uid="{00000000-0005-0000-0000-000074000000}"/>
    <cellStyle name="Normal 11" xfId="24" xr:uid="{00000000-0005-0000-0000-000075000000}"/>
    <cellStyle name="Normal 11 2" xfId="30" xr:uid="{00000000-0005-0000-0000-000076000000}"/>
    <cellStyle name="Normal 11 2 2" xfId="74" xr:uid="{00000000-0005-0000-0000-000077000000}"/>
    <cellStyle name="Normal 12" xfId="75" xr:uid="{00000000-0005-0000-0000-000078000000}"/>
    <cellStyle name="Normal 12 2" xfId="179" xr:uid="{00000000-0005-0000-0000-000079000000}"/>
    <cellStyle name="Normal 12 3" xfId="229" xr:uid="{00000000-0005-0000-0000-00007A000000}"/>
    <cellStyle name="Normal 13" xfId="76" xr:uid="{00000000-0005-0000-0000-00007B000000}"/>
    <cellStyle name="Normal 13 2" xfId="180" xr:uid="{00000000-0005-0000-0000-00007C000000}"/>
    <cellStyle name="Normal 13 3" xfId="230" xr:uid="{00000000-0005-0000-0000-00007D000000}"/>
    <cellStyle name="Normal 14" xfId="77" xr:uid="{00000000-0005-0000-0000-00007E000000}"/>
    <cellStyle name="Normal 14 2" xfId="181" xr:uid="{00000000-0005-0000-0000-00007F000000}"/>
    <cellStyle name="Normal 14 3" xfId="231" xr:uid="{00000000-0005-0000-0000-000080000000}"/>
    <cellStyle name="Normal 15" xfId="78" xr:uid="{00000000-0005-0000-0000-000081000000}"/>
    <cellStyle name="Normal 15 2" xfId="182" xr:uid="{00000000-0005-0000-0000-000082000000}"/>
    <cellStyle name="Normal 15 3" xfId="232" xr:uid="{00000000-0005-0000-0000-000083000000}"/>
    <cellStyle name="Normal 16" xfId="79" xr:uid="{00000000-0005-0000-0000-000084000000}"/>
    <cellStyle name="Normal 16 2" xfId="183" xr:uid="{00000000-0005-0000-0000-000085000000}"/>
    <cellStyle name="Normal 16 3" xfId="233" xr:uid="{00000000-0005-0000-0000-000086000000}"/>
    <cellStyle name="Normal 17" xfId="80" xr:uid="{00000000-0005-0000-0000-000087000000}"/>
    <cellStyle name="Normal 17 2" xfId="184" xr:uid="{00000000-0005-0000-0000-000088000000}"/>
    <cellStyle name="Normal 17 3" xfId="234" xr:uid="{00000000-0005-0000-0000-000089000000}"/>
    <cellStyle name="Normal 18" xfId="81" xr:uid="{00000000-0005-0000-0000-00008A000000}"/>
    <cellStyle name="Normal 18 2" xfId="185" xr:uid="{00000000-0005-0000-0000-00008B000000}"/>
    <cellStyle name="Normal 18 3" xfId="235" xr:uid="{00000000-0005-0000-0000-00008C000000}"/>
    <cellStyle name="Normal 19" xfId="82" xr:uid="{00000000-0005-0000-0000-00008D000000}"/>
    <cellStyle name="Normal 19 2" xfId="186" xr:uid="{00000000-0005-0000-0000-00008E000000}"/>
    <cellStyle name="Normal 19 3" xfId="236" xr:uid="{00000000-0005-0000-0000-00008F000000}"/>
    <cellStyle name="Normal 2" xfId="7" xr:uid="{00000000-0005-0000-0000-000090000000}"/>
    <cellStyle name="Normal 2 2" xfId="8" xr:uid="{00000000-0005-0000-0000-000091000000}"/>
    <cellStyle name="Normal 2 2 2" xfId="83" xr:uid="{00000000-0005-0000-0000-000092000000}"/>
    <cellStyle name="Normal 2 2 2 2" xfId="84" xr:uid="{00000000-0005-0000-0000-000093000000}"/>
    <cellStyle name="Normal 2 2 2 2 2" xfId="188" xr:uid="{00000000-0005-0000-0000-000094000000}"/>
    <cellStyle name="Normal 2 2 2 2 3" xfId="238" xr:uid="{00000000-0005-0000-0000-000095000000}"/>
    <cellStyle name="Normal 2 2 2 3" xfId="85" xr:uid="{00000000-0005-0000-0000-000096000000}"/>
    <cellStyle name="Normal 2 2 2 3 2" xfId="189" xr:uid="{00000000-0005-0000-0000-000097000000}"/>
    <cellStyle name="Normal 2 2 2 3 3" xfId="239" xr:uid="{00000000-0005-0000-0000-000098000000}"/>
    <cellStyle name="Normal 2 2 2 4" xfId="86" xr:uid="{00000000-0005-0000-0000-000099000000}"/>
    <cellStyle name="Normal 2 2 2 4 2" xfId="190" xr:uid="{00000000-0005-0000-0000-00009A000000}"/>
    <cellStyle name="Normal 2 2 2 4 3" xfId="240" xr:uid="{00000000-0005-0000-0000-00009B000000}"/>
    <cellStyle name="Normal 2 2 2 5" xfId="187" xr:uid="{00000000-0005-0000-0000-00009C000000}"/>
    <cellStyle name="Normal 2 2 2 6" xfId="237" xr:uid="{00000000-0005-0000-0000-00009D000000}"/>
    <cellStyle name="Normal 2 3" xfId="87" xr:uid="{00000000-0005-0000-0000-00009E000000}"/>
    <cellStyle name="Normal 2 3 2" xfId="191" xr:uid="{00000000-0005-0000-0000-00009F000000}"/>
    <cellStyle name="Normal 2 3 3" xfId="241" xr:uid="{00000000-0005-0000-0000-0000A0000000}"/>
    <cellStyle name="Normal 2 4" xfId="160" xr:uid="{00000000-0005-0000-0000-0000A1000000}"/>
    <cellStyle name="Normal 2 5" xfId="263" xr:uid="{00000000-0005-0000-0000-0000A2000000}"/>
    <cellStyle name="Normal 20" xfId="88" xr:uid="{00000000-0005-0000-0000-0000A3000000}"/>
    <cellStyle name="Normal 20 2" xfId="192" xr:uid="{00000000-0005-0000-0000-0000A4000000}"/>
    <cellStyle name="Normal 20 3" xfId="242" xr:uid="{00000000-0005-0000-0000-0000A5000000}"/>
    <cellStyle name="Normal 21" xfId="89" xr:uid="{00000000-0005-0000-0000-0000A6000000}"/>
    <cellStyle name="Normal 21 2" xfId="193" xr:uid="{00000000-0005-0000-0000-0000A7000000}"/>
    <cellStyle name="Normal 21 3" xfId="243" xr:uid="{00000000-0005-0000-0000-0000A8000000}"/>
    <cellStyle name="Normal 22" xfId="90" xr:uid="{00000000-0005-0000-0000-0000A9000000}"/>
    <cellStyle name="Normal 22 2" xfId="194" xr:uid="{00000000-0005-0000-0000-0000AA000000}"/>
    <cellStyle name="Normal 22 3" xfId="244" xr:uid="{00000000-0005-0000-0000-0000AB000000}"/>
    <cellStyle name="Normal 23" xfId="91" xr:uid="{00000000-0005-0000-0000-0000AC000000}"/>
    <cellStyle name="Normal 23 2" xfId="195" xr:uid="{00000000-0005-0000-0000-0000AD000000}"/>
    <cellStyle name="Normal 23 3" xfId="245" xr:uid="{00000000-0005-0000-0000-0000AE000000}"/>
    <cellStyle name="Normal 24" xfId="159" xr:uid="{00000000-0005-0000-0000-0000AF000000}"/>
    <cellStyle name="Normal 25" xfId="212" xr:uid="{00000000-0005-0000-0000-0000B0000000}"/>
    <cellStyle name="Normal 25 2" xfId="262" xr:uid="{00000000-0005-0000-0000-0000B1000000}"/>
    <cellStyle name="Normal 3" xfId="9" xr:uid="{00000000-0005-0000-0000-0000B2000000}"/>
    <cellStyle name="Normal 3 2" xfId="10" xr:uid="{00000000-0005-0000-0000-0000B3000000}"/>
    <cellStyle name="Normal 3 2 2" xfId="92" xr:uid="{00000000-0005-0000-0000-0000B4000000}"/>
    <cellStyle name="Normal 3 3" xfId="21" xr:uid="{00000000-0005-0000-0000-0000B5000000}"/>
    <cellStyle name="Normal 3 3 2" xfId="93" xr:uid="{00000000-0005-0000-0000-0000B6000000}"/>
    <cellStyle name="Normal 3 3 3" xfId="196" xr:uid="{00000000-0005-0000-0000-0000B7000000}"/>
    <cellStyle name="Normal 3 3 4" xfId="246" xr:uid="{00000000-0005-0000-0000-0000B8000000}"/>
    <cellStyle name="Normal 3 4" xfId="23" xr:uid="{00000000-0005-0000-0000-0000B9000000}"/>
    <cellStyle name="Normal 3 5" xfId="22" xr:uid="{00000000-0005-0000-0000-0000BA000000}"/>
    <cellStyle name="Normal 3 5 2" xfId="27" xr:uid="{00000000-0005-0000-0000-0000BB000000}"/>
    <cellStyle name="Normal 3 5 2 2" xfId="33" xr:uid="{00000000-0005-0000-0000-0000BC000000}"/>
    <cellStyle name="Normal 3 5 3" xfId="28" xr:uid="{00000000-0005-0000-0000-0000BD000000}"/>
    <cellStyle name="Normal 3 6" xfId="29" xr:uid="{00000000-0005-0000-0000-0000BE000000}"/>
    <cellStyle name="Normal 3 7" xfId="161" xr:uid="{00000000-0005-0000-0000-0000BF000000}"/>
    <cellStyle name="Normal 4" xfId="11" xr:uid="{00000000-0005-0000-0000-0000C0000000}"/>
    <cellStyle name="Normal 4 2" xfId="95" xr:uid="{00000000-0005-0000-0000-0000C1000000}"/>
    <cellStyle name="Normal 4 2 2" xfId="198" xr:uid="{00000000-0005-0000-0000-0000C2000000}"/>
    <cellStyle name="Normal 4 2 3" xfId="248" xr:uid="{00000000-0005-0000-0000-0000C3000000}"/>
    <cellStyle name="Normal 4 3" xfId="96" xr:uid="{00000000-0005-0000-0000-0000C4000000}"/>
    <cellStyle name="Normal 4 3 2" xfId="199" xr:uid="{00000000-0005-0000-0000-0000C5000000}"/>
    <cellStyle name="Normal 4 3 3" xfId="249" xr:uid="{00000000-0005-0000-0000-0000C6000000}"/>
    <cellStyle name="Normal 4 4" xfId="97" xr:uid="{00000000-0005-0000-0000-0000C7000000}"/>
    <cellStyle name="Normal 4 5" xfId="94" xr:uid="{00000000-0005-0000-0000-0000C8000000}"/>
    <cellStyle name="Normal 4 6" xfId="197" xr:uid="{00000000-0005-0000-0000-0000C9000000}"/>
    <cellStyle name="Normal 4 7" xfId="247" xr:uid="{00000000-0005-0000-0000-0000CA000000}"/>
    <cellStyle name="Normal 5" xfId="12" xr:uid="{00000000-0005-0000-0000-0000CB000000}"/>
    <cellStyle name="Normal 5 2" xfId="98" xr:uid="{00000000-0005-0000-0000-0000CC000000}"/>
    <cellStyle name="Normal 5 3" xfId="200" xr:uid="{00000000-0005-0000-0000-0000CD000000}"/>
    <cellStyle name="Normal 5 4" xfId="250" xr:uid="{00000000-0005-0000-0000-0000CE000000}"/>
    <cellStyle name="Normal 6" xfId="13" xr:uid="{00000000-0005-0000-0000-0000CF000000}"/>
    <cellStyle name="Normal 6 2" xfId="201" xr:uid="{00000000-0005-0000-0000-0000D0000000}"/>
    <cellStyle name="Normal 6 3" xfId="251" xr:uid="{00000000-0005-0000-0000-0000D1000000}"/>
    <cellStyle name="Normal 7" xfId="14" xr:uid="{00000000-0005-0000-0000-0000D2000000}"/>
    <cellStyle name="Normal 7 2" xfId="99" xr:uid="{00000000-0005-0000-0000-0000D3000000}"/>
    <cellStyle name="Normal 8" xfId="15" xr:uid="{00000000-0005-0000-0000-0000D4000000}"/>
    <cellStyle name="Normal 8 2" xfId="100" xr:uid="{00000000-0005-0000-0000-0000D5000000}"/>
    <cellStyle name="Normal 9" xfId="1" xr:uid="{00000000-0005-0000-0000-0000D6000000}"/>
    <cellStyle name="Normal 9 2" xfId="101" xr:uid="{00000000-0005-0000-0000-0000D7000000}"/>
    <cellStyle name="Note" xfId="132" builtinId="10" customBuiltin="1"/>
    <cellStyle name="Note 2" xfId="102" xr:uid="{00000000-0005-0000-0000-0000D9000000}"/>
    <cellStyle name="Note 2 2" xfId="202" xr:uid="{00000000-0005-0000-0000-0000DA000000}"/>
    <cellStyle name="Note 2 3" xfId="252" xr:uid="{00000000-0005-0000-0000-0000DB000000}"/>
    <cellStyle name="Output" xfId="127" builtinId="21" customBuiltin="1"/>
    <cellStyle name="Output 2" xfId="103" xr:uid="{00000000-0005-0000-0000-0000DD000000}"/>
    <cellStyle name="Percent 10" xfId="104" xr:uid="{00000000-0005-0000-0000-0000DE000000}"/>
    <cellStyle name="Percent 10 2" xfId="203" xr:uid="{00000000-0005-0000-0000-0000DF000000}"/>
    <cellStyle name="Percent 10 3" xfId="253" xr:uid="{00000000-0005-0000-0000-0000E0000000}"/>
    <cellStyle name="Percent 2" xfId="16" xr:uid="{00000000-0005-0000-0000-0000E1000000}"/>
    <cellStyle name="Percent 2 2" xfId="17" xr:uid="{00000000-0005-0000-0000-0000E2000000}"/>
    <cellStyle name="Percent 2 2 2" xfId="105" xr:uid="{00000000-0005-0000-0000-0000E3000000}"/>
    <cellStyle name="Percent 2 2 2 2" xfId="204" xr:uid="{00000000-0005-0000-0000-0000E4000000}"/>
    <cellStyle name="Percent 2 2 2 3" xfId="254" xr:uid="{00000000-0005-0000-0000-0000E5000000}"/>
    <cellStyle name="Percent 2 3" xfId="106" xr:uid="{00000000-0005-0000-0000-0000E6000000}"/>
    <cellStyle name="Percent 2 3 2" xfId="205" xr:uid="{00000000-0005-0000-0000-0000E7000000}"/>
    <cellStyle name="Percent 2 3 3" xfId="255" xr:uid="{00000000-0005-0000-0000-0000E8000000}"/>
    <cellStyle name="Percent 3" xfId="18" xr:uid="{00000000-0005-0000-0000-0000E9000000}"/>
    <cellStyle name="Percent 3 2" xfId="107" xr:uid="{00000000-0005-0000-0000-0000EA000000}"/>
    <cellStyle name="Percent 3 2 2" xfId="206" xr:uid="{00000000-0005-0000-0000-0000EB000000}"/>
    <cellStyle name="Percent 3 2 3" xfId="256" xr:uid="{00000000-0005-0000-0000-0000EC000000}"/>
    <cellStyle name="Percent 3 3" xfId="108" xr:uid="{00000000-0005-0000-0000-0000ED000000}"/>
    <cellStyle name="Percent 3 4" xfId="34" xr:uid="{00000000-0005-0000-0000-0000EE000000}"/>
    <cellStyle name="Percent 4" xfId="19" xr:uid="{00000000-0005-0000-0000-0000EF000000}"/>
    <cellStyle name="Percent 4 2" xfId="110" xr:uid="{00000000-0005-0000-0000-0000F0000000}"/>
    <cellStyle name="Percent 4 2 2" xfId="208" xr:uid="{00000000-0005-0000-0000-0000F1000000}"/>
    <cellStyle name="Percent 4 2 3" xfId="258" xr:uid="{00000000-0005-0000-0000-0000F2000000}"/>
    <cellStyle name="Percent 4 3" xfId="109" xr:uid="{00000000-0005-0000-0000-0000F3000000}"/>
    <cellStyle name="Percent 4 4" xfId="207" xr:uid="{00000000-0005-0000-0000-0000F4000000}"/>
    <cellStyle name="Percent 4 5" xfId="257" xr:uid="{00000000-0005-0000-0000-0000F5000000}"/>
    <cellStyle name="Percent 5" xfId="26" xr:uid="{00000000-0005-0000-0000-0000F6000000}"/>
    <cellStyle name="Percent 5 2" xfId="32" xr:uid="{00000000-0005-0000-0000-0000F7000000}"/>
    <cellStyle name="Percent 5 2 2" xfId="111" xr:uid="{00000000-0005-0000-0000-0000F8000000}"/>
    <cellStyle name="Percent 6" xfId="112" xr:uid="{00000000-0005-0000-0000-0000F9000000}"/>
    <cellStyle name="Percent 7" xfId="113" xr:uid="{00000000-0005-0000-0000-0000FA000000}"/>
    <cellStyle name="Percent 7 2" xfId="209" xr:uid="{00000000-0005-0000-0000-0000FB000000}"/>
    <cellStyle name="Percent 7 3" xfId="259" xr:uid="{00000000-0005-0000-0000-0000FC000000}"/>
    <cellStyle name="Percent 8" xfId="114" xr:uid="{00000000-0005-0000-0000-0000FD000000}"/>
    <cellStyle name="Percent 8 2" xfId="210" xr:uid="{00000000-0005-0000-0000-0000FE000000}"/>
    <cellStyle name="Percent 8 3" xfId="260" xr:uid="{00000000-0005-0000-0000-0000FF000000}"/>
    <cellStyle name="Percent 9" xfId="115" xr:uid="{00000000-0005-0000-0000-000000010000}"/>
    <cellStyle name="Percent 9 2" xfId="211" xr:uid="{00000000-0005-0000-0000-000001010000}"/>
    <cellStyle name="Percent 9 3" xfId="261" xr:uid="{00000000-0005-0000-0000-000002010000}"/>
    <cellStyle name="Title" xfId="118" builtinId="15" customBuiltin="1"/>
    <cellStyle name="Total" xfId="134" builtinId="25" customBuiltin="1"/>
    <cellStyle name="Total 2" xfId="116" xr:uid="{00000000-0005-0000-0000-000005010000}"/>
    <cellStyle name="Warning Text" xfId="131" builtinId="11" customBuiltin="1"/>
    <cellStyle name="Warning Text 2" xfId="117" xr:uid="{00000000-0005-0000-0000-000007010000}"/>
  </cellStyles>
  <dxfs count="0"/>
  <tableStyles count="0" defaultTableStyle="TableStyleMedium2" defaultPivotStyle="PivotStyleLight16"/>
  <colors>
    <mruColors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865"/>
  <sheetViews>
    <sheetView tabSelected="1" topLeftCell="AS1" zoomScaleNormal="100" workbookViewId="0">
      <pane ySplit="11" topLeftCell="A12" activePane="bottomLeft" state="frozen"/>
      <selection pane="bottomLeft"/>
    </sheetView>
  </sheetViews>
  <sheetFormatPr defaultRowHeight="15" x14ac:dyDescent="0.25"/>
  <cols>
    <col min="1" max="1" width="16.42578125" style="56" bestFit="1" customWidth="1"/>
    <col min="2" max="2" width="12.5703125" style="56" bestFit="1" customWidth="1"/>
    <col min="3" max="3" width="29" style="56" customWidth="1"/>
    <col min="4" max="4" width="15.85546875" style="56" customWidth="1"/>
    <col min="5" max="5" width="26.28515625" style="60" customWidth="1"/>
    <col min="6" max="7" width="20.140625" style="56" customWidth="1"/>
    <col min="8" max="8" width="25.7109375" style="56" customWidth="1"/>
    <col min="9" max="9" width="41.42578125" style="56" customWidth="1"/>
    <col min="10" max="10" width="25.85546875" style="56" customWidth="1"/>
    <col min="11" max="12" width="42" style="56" customWidth="1"/>
    <col min="13" max="13" width="51.5703125" style="56" customWidth="1"/>
    <col min="14" max="14" width="36.85546875" style="56" customWidth="1"/>
    <col min="15" max="15" width="40.5703125" style="56" customWidth="1"/>
    <col min="16" max="18" width="20.140625" style="56" customWidth="1"/>
    <col min="19" max="19" width="20.5703125" style="56" customWidth="1"/>
    <col min="20" max="20" width="20.140625" style="56" customWidth="1"/>
    <col min="21" max="21" width="23.5703125" style="56" customWidth="1"/>
    <col min="22" max="22" width="30.140625" style="56" customWidth="1"/>
    <col min="23" max="23" width="52.140625" style="56" customWidth="1"/>
    <col min="24" max="24" width="28.7109375" style="56" bestFit="1" customWidth="1"/>
    <col min="25" max="25" width="21.5703125" style="56" bestFit="1" customWidth="1"/>
    <col min="26" max="26" width="23.42578125" style="56" bestFit="1" customWidth="1"/>
    <col min="27" max="27" width="24.5703125" style="56" bestFit="1" customWidth="1"/>
    <col min="28" max="28" width="18.7109375" style="56" bestFit="1" customWidth="1"/>
    <col min="29" max="29" width="41.42578125" style="56" bestFit="1" customWidth="1"/>
    <col min="30" max="30" width="43.140625" style="56" bestFit="1" customWidth="1"/>
    <col min="31" max="31" width="25.42578125" style="56" bestFit="1" customWidth="1"/>
    <col min="32" max="32" width="28.28515625" style="56" customWidth="1"/>
    <col min="33" max="33" width="36" style="56" bestFit="1" customWidth="1"/>
    <col min="34" max="34" width="34" style="56" bestFit="1" customWidth="1"/>
    <col min="35" max="35" width="45.42578125" style="56" bestFit="1" customWidth="1"/>
    <col min="36" max="36" width="36.28515625" style="56" customWidth="1"/>
    <col min="37" max="37" width="7.5703125" style="56" customWidth="1"/>
    <col min="38" max="38" width="24.7109375" style="56" customWidth="1"/>
    <col min="39" max="39" width="28.7109375" style="56" bestFit="1" customWidth="1"/>
    <col min="40" max="40" width="15.42578125" style="56" bestFit="1" customWidth="1"/>
    <col min="41" max="41" width="25" style="56" bestFit="1" customWidth="1"/>
    <col min="42" max="42" width="29.140625" style="56" bestFit="1" customWidth="1"/>
    <col min="43" max="43" width="25.28515625" style="56" bestFit="1" customWidth="1"/>
    <col min="44" max="44" width="24.28515625" style="56" bestFit="1" customWidth="1"/>
    <col min="45" max="45" width="20.5703125" style="56" bestFit="1" customWidth="1"/>
    <col min="46" max="46" width="24.85546875" style="56" bestFit="1" customWidth="1"/>
    <col min="47" max="47" width="41" style="56" customWidth="1"/>
    <col min="48" max="48" width="16.42578125" style="56" bestFit="1" customWidth="1"/>
    <col min="49" max="49" width="21.85546875" style="56" bestFit="1" customWidth="1"/>
    <col min="50" max="50" width="35.85546875" style="56" bestFit="1" customWidth="1"/>
    <col min="51" max="51" width="9.140625" style="56"/>
    <col min="52" max="52" width="9.85546875" style="56" bestFit="1" customWidth="1"/>
    <col min="53" max="16384" width="9.140625" style="56"/>
  </cols>
  <sheetData>
    <row r="1" spans="1:78" s="13" customFormat="1" ht="16.5" thickBot="1" x14ac:dyDescent="0.3">
      <c r="A1" s="1" t="s">
        <v>852</v>
      </c>
      <c r="B1" s="2" t="s">
        <v>853</v>
      </c>
      <c r="C1" s="3" t="s">
        <v>854</v>
      </c>
      <c r="D1" s="4" t="s">
        <v>897</v>
      </c>
      <c r="E1" s="15" t="s">
        <v>896</v>
      </c>
      <c r="F1" s="5" t="s">
        <v>864</v>
      </c>
      <c r="G1" s="6" t="s">
        <v>898</v>
      </c>
      <c r="H1" s="7" t="s">
        <v>900</v>
      </c>
      <c r="I1" s="8" t="s">
        <v>901</v>
      </c>
      <c r="J1" s="1" t="s">
        <v>902</v>
      </c>
      <c r="K1" s="9" t="s">
        <v>855</v>
      </c>
      <c r="L1" s="10" t="s">
        <v>856</v>
      </c>
      <c r="M1" s="4" t="s">
        <v>857</v>
      </c>
      <c r="N1" s="5" t="s">
        <v>868</v>
      </c>
      <c r="O1" s="6" t="s">
        <v>869</v>
      </c>
      <c r="P1" s="7" t="s">
        <v>858</v>
      </c>
      <c r="Q1" s="8" t="s">
        <v>859</v>
      </c>
      <c r="R1" s="1" t="s">
        <v>860</v>
      </c>
      <c r="S1" s="9" t="s">
        <v>861</v>
      </c>
      <c r="T1" s="10" t="s">
        <v>862</v>
      </c>
      <c r="U1" s="8" t="s">
        <v>877</v>
      </c>
      <c r="V1" s="4" t="s">
        <v>863</v>
      </c>
      <c r="W1" s="38" t="s">
        <v>903</v>
      </c>
      <c r="X1" s="38" t="s">
        <v>904</v>
      </c>
      <c r="Y1" s="7" t="s">
        <v>865</v>
      </c>
      <c r="Z1" s="8" t="s">
        <v>866</v>
      </c>
      <c r="AA1" s="1" t="s">
        <v>870</v>
      </c>
      <c r="AB1" s="9" t="s">
        <v>867</v>
      </c>
      <c r="AC1" s="14" t="s">
        <v>878</v>
      </c>
      <c r="AD1" s="14" t="s">
        <v>892</v>
      </c>
      <c r="AE1" s="64" t="s">
        <v>879</v>
      </c>
      <c r="AF1" s="65"/>
      <c r="AG1" s="4" t="s">
        <v>880</v>
      </c>
      <c r="AH1" s="4" t="s">
        <v>881</v>
      </c>
      <c r="AI1" s="4" t="s">
        <v>882</v>
      </c>
      <c r="AJ1" s="4" t="s">
        <v>883</v>
      </c>
      <c r="AK1" s="66" t="s">
        <v>871</v>
      </c>
      <c r="AL1" s="67"/>
      <c r="AM1" s="48" t="s">
        <v>890</v>
      </c>
      <c r="AN1" s="4" t="s">
        <v>872</v>
      </c>
      <c r="AO1" s="11" t="s">
        <v>873</v>
      </c>
      <c r="AP1" s="34" t="s">
        <v>886</v>
      </c>
      <c r="AQ1" s="7" t="s">
        <v>874</v>
      </c>
      <c r="AR1" s="8" t="s">
        <v>875</v>
      </c>
      <c r="AS1" s="68" t="s">
        <v>876</v>
      </c>
      <c r="AT1" s="69"/>
      <c r="AU1" s="70"/>
      <c r="AV1" s="12" t="s">
        <v>908</v>
      </c>
      <c r="AW1" s="72" t="s">
        <v>909</v>
      </c>
      <c r="AX1" s="71" t="s">
        <v>911</v>
      </c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</row>
    <row r="2" spans="1:78" s="31" customFormat="1" ht="15.75" x14ac:dyDescent="0.25">
      <c r="A2" s="18"/>
      <c r="B2" s="19"/>
      <c r="C2" s="20"/>
      <c r="D2" s="21"/>
      <c r="E2" s="22"/>
      <c r="F2" s="23"/>
      <c r="G2" s="24" t="s">
        <v>899</v>
      </c>
      <c r="H2" s="25" t="s">
        <v>899</v>
      </c>
      <c r="I2" s="26"/>
      <c r="J2" s="18"/>
      <c r="K2" s="16" t="s">
        <v>889</v>
      </c>
      <c r="L2" s="16" t="s">
        <v>889</v>
      </c>
      <c r="M2" s="16" t="s">
        <v>889</v>
      </c>
      <c r="N2" s="23"/>
      <c r="O2" s="24"/>
      <c r="P2" s="25"/>
      <c r="Q2" s="26"/>
      <c r="R2" s="18"/>
      <c r="S2" s="27"/>
      <c r="T2" s="20"/>
      <c r="U2" s="26"/>
      <c r="V2" s="21"/>
      <c r="W2" s="23" t="s">
        <v>894</v>
      </c>
      <c r="X2" s="24"/>
      <c r="Y2" s="25"/>
      <c r="Z2" s="26"/>
      <c r="AA2" s="18"/>
      <c r="AB2" s="27"/>
      <c r="AC2" s="28"/>
      <c r="AD2" s="28"/>
      <c r="AE2" s="21"/>
      <c r="AF2" s="21"/>
      <c r="AG2" s="21"/>
      <c r="AH2" s="21"/>
      <c r="AI2" s="21"/>
      <c r="AJ2" s="21"/>
      <c r="AK2" s="20"/>
      <c r="AL2" s="20"/>
      <c r="AM2" s="20">
        <f>ROUND((116.812/103.279),6)</f>
        <v>1.131033</v>
      </c>
      <c r="AN2" s="21"/>
      <c r="AO2" s="29"/>
      <c r="AP2" s="24"/>
      <c r="AQ2" s="25"/>
      <c r="AR2" s="26"/>
      <c r="AS2" s="18" t="s">
        <v>887</v>
      </c>
      <c r="AT2" s="18" t="s">
        <v>895</v>
      </c>
      <c r="AU2" s="18" t="s">
        <v>888</v>
      </c>
      <c r="AV2" s="30"/>
      <c r="AW2" s="71" t="s">
        <v>910</v>
      </c>
      <c r="AX2" s="71" t="s">
        <v>912</v>
      </c>
    </row>
    <row r="3" spans="1:78" s="31" customFormat="1" x14ac:dyDescent="0.25">
      <c r="A3" s="18"/>
      <c r="B3" s="19"/>
      <c r="C3" s="20"/>
      <c r="D3" s="21"/>
      <c r="E3" s="22"/>
      <c r="F3" s="23"/>
      <c r="G3" s="24"/>
      <c r="H3" s="25"/>
      <c r="I3" s="26"/>
      <c r="J3" s="18"/>
      <c r="K3" s="27"/>
      <c r="L3" s="20"/>
      <c r="M3" s="21"/>
      <c r="N3" s="23"/>
      <c r="O3" s="24"/>
      <c r="P3" s="25"/>
      <c r="Q3" s="26"/>
      <c r="R3" s="18"/>
      <c r="S3" s="27"/>
      <c r="T3" s="20"/>
      <c r="U3" s="26"/>
      <c r="V3" s="21"/>
      <c r="W3" s="23"/>
      <c r="X3" s="16" t="s">
        <v>905</v>
      </c>
      <c r="Y3" s="25"/>
      <c r="Z3" s="26"/>
      <c r="AA3" s="18"/>
      <c r="AB3" s="27"/>
      <c r="AC3" s="28"/>
      <c r="AD3" s="28"/>
      <c r="AE3" s="21" t="s">
        <v>884</v>
      </c>
      <c r="AF3" s="21" t="s">
        <v>885</v>
      </c>
      <c r="AG3" s="21"/>
      <c r="AH3" s="21"/>
      <c r="AI3" s="21"/>
      <c r="AJ3" s="21"/>
      <c r="AK3" s="20"/>
      <c r="AL3" s="20"/>
      <c r="AM3" s="20"/>
      <c r="AN3" s="21"/>
      <c r="AO3" s="29"/>
      <c r="AP3" s="24" t="s">
        <v>893</v>
      </c>
      <c r="AQ3" s="25"/>
      <c r="AR3" s="26"/>
      <c r="AS3" s="18"/>
      <c r="AT3" s="18"/>
      <c r="AU3" s="18"/>
      <c r="AV3" s="30"/>
    </row>
    <row r="4" spans="1:78" s="16" customFormat="1" x14ac:dyDescent="0.25">
      <c r="C4" s="62"/>
      <c r="D4" s="63"/>
      <c r="E4" s="63"/>
      <c r="F4" s="62"/>
      <c r="G4" s="63"/>
      <c r="H4" s="63"/>
      <c r="I4" s="62"/>
      <c r="X4" s="16" t="s">
        <v>906</v>
      </c>
      <c r="AO4" s="17"/>
    </row>
    <row r="5" spans="1:78" s="16" customFormat="1" x14ac:dyDescent="0.25">
      <c r="K5" s="33"/>
      <c r="L5" s="33"/>
      <c r="M5" s="33"/>
      <c r="AO5" s="17"/>
    </row>
    <row r="6" spans="1:78" s="16" customFormat="1" x14ac:dyDescent="0.25">
      <c r="AO6" s="17"/>
    </row>
    <row r="7" spans="1:78" s="16" customFormat="1" x14ac:dyDescent="0.25">
      <c r="AO7" s="17"/>
    </row>
    <row r="8" spans="1:78" s="16" customFormat="1" x14ac:dyDescent="0.25">
      <c r="AO8" s="17"/>
      <c r="AZ8" s="61"/>
    </row>
    <row r="9" spans="1:78" s="16" customFormat="1" x14ac:dyDescent="0.25">
      <c r="E9" s="35"/>
      <c r="AO9" s="17"/>
    </row>
    <row r="10" spans="1:78" s="16" customFormat="1" x14ac:dyDescent="0.25">
      <c r="AO10" s="17"/>
    </row>
    <row r="11" spans="1:78" s="16" customFormat="1" x14ac:dyDescent="0.25">
      <c r="D11" s="32">
        <f>SUM(D12:D865)</f>
        <v>564398012</v>
      </c>
      <c r="E11" s="32">
        <f>SUM(E12:E865)</f>
        <v>160000</v>
      </c>
      <c r="F11" s="32">
        <f>SUM(F12:F865)</f>
        <v>4347884</v>
      </c>
      <c r="G11" s="32">
        <f>SUM(G12:G865)</f>
        <v>4728418</v>
      </c>
      <c r="K11" s="16">
        <f>SUM(K12:K865)</f>
        <v>314834</v>
      </c>
      <c r="L11" s="16">
        <f>SUM(L12:L865)</f>
        <v>1931888</v>
      </c>
      <c r="M11" s="16">
        <f>SUM(M12:M865)</f>
        <v>485540</v>
      </c>
      <c r="W11" s="36">
        <f>SUM(W12:W865)</f>
        <v>6286754059</v>
      </c>
      <c r="X11" s="37">
        <f>SUM(X12:X865)</f>
        <v>2680137814.5600004</v>
      </c>
      <c r="AN11" s="32">
        <f>SUM(AN12:AN865)</f>
        <v>744943777</v>
      </c>
      <c r="AO11" s="50">
        <v>2.8574476651868366E-2</v>
      </c>
      <c r="AQ11" s="32">
        <f>SUM(AQ12:AQ865)</f>
        <v>160000</v>
      </c>
      <c r="AV11" s="32">
        <f>SUM(AV12:AV865)</f>
        <v>564398012</v>
      </c>
      <c r="AW11" s="32">
        <f>SUM(AW12:AW865)</f>
        <v>5515555</v>
      </c>
      <c r="AX11" s="32">
        <f>SUM(AX12:AX865)</f>
        <v>569913567</v>
      </c>
      <c r="AZ11" s="32"/>
    </row>
    <row r="12" spans="1:78" ht="15" customHeight="1" x14ac:dyDescent="0.25">
      <c r="A12" s="51">
        <v>1</v>
      </c>
      <c r="B12" s="51">
        <v>100</v>
      </c>
      <c r="C12" s="52" t="s">
        <v>4</v>
      </c>
      <c r="D12" s="39">
        <v>773790</v>
      </c>
      <c r="E12" s="40">
        <v>0</v>
      </c>
      <c r="F12" s="41">
        <v>2165</v>
      </c>
      <c r="G12" s="40">
        <v>2102</v>
      </c>
      <c r="H12" s="42">
        <v>2.028</v>
      </c>
      <c r="I12" s="41">
        <v>2006</v>
      </c>
      <c r="J12" s="43">
        <f t="shared" ref="J12:J75" si="0">ROUND(I12/G12,4)</f>
        <v>0.95430000000000004</v>
      </c>
      <c r="K12" s="41">
        <v>347</v>
      </c>
      <c r="L12" s="41">
        <v>1286</v>
      </c>
      <c r="M12" s="41">
        <v>396</v>
      </c>
      <c r="N12" s="41">
        <f t="shared" ref="N12:N75" si="1">ROUND(K12/L12,6)*100</f>
        <v>26.982899999999997</v>
      </c>
      <c r="O12" s="41">
        <f t="shared" ref="O12:O75" si="2">ROUND(M12/L12,6)*100</f>
        <v>30.793199999999999</v>
      </c>
      <c r="P12" s="41">
        <v>1553</v>
      </c>
      <c r="Q12" s="41">
        <v>1770</v>
      </c>
      <c r="R12" s="41">
        <v>1698</v>
      </c>
      <c r="S12" s="41">
        <v>1984</v>
      </c>
      <c r="T12" s="53">
        <v>2165</v>
      </c>
      <c r="U12" s="53">
        <f t="shared" ref="U12:U75" si="3">MAX(P12:T12)</f>
        <v>2165</v>
      </c>
      <c r="V12" s="44">
        <f t="shared" ref="V12:V75" si="4">ROUND(IF(100*(1-(G12/U12))&lt;0,0,100*(1-G12/U12)),2)</f>
        <v>2.91</v>
      </c>
      <c r="W12" s="54">
        <v>1059179</v>
      </c>
      <c r="X12" s="55">
        <v>1194371.1200000001</v>
      </c>
      <c r="Y12" s="41">
        <v>2.2037237238164811</v>
      </c>
      <c r="Z12" s="41">
        <f t="shared" ref="Z12:Z75" si="5">ROUND(T12/Y12,4)</f>
        <v>982.428</v>
      </c>
      <c r="AA12" s="41">
        <f t="shared" ref="AA12:AA75" si="6">IF((AND(G12&gt;=10000,Z12&lt;150)),100,IF(AND(G12&lt;10000,Z12&lt;30),200,0))</f>
        <v>0</v>
      </c>
      <c r="AB12" s="41">
        <f t="shared" ref="AB12:AB75" si="7">ROUND(X$11/W$11,6)</f>
        <v>0.426315</v>
      </c>
      <c r="AC12" s="41" t="str">
        <f t="shared" ref="AC12:AC75" si="8">IF(AND(2500&lt;=G12,G12&lt;3000),(G12-2500)*0.002,"")</f>
        <v/>
      </c>
      <c r="AD12" s="41" t="str">
        <f t="shared" ref="AD12:AD75" si="9">IF(AND(10000&lt;=G12,G12&lt;11000),(11000-G12)*0.001,"")</f>
        <v/>
      </c>
      <c r="AE12" s="41">
        <f t="shared" ref="AE12:AE75" si="10">IF(G12&lt;2500, 410+(0.367*MAX(0,(G12-100))+AA12),"")</f>
        <v>1144.7339999999999</v>
      </c>
      <c r="AF12" s="41">
        <f t="shared" ref="AF12:AF75" si="11">IF(AND(AE12&lt;&gt;"",AE12&gt;630+AA12),630+AA12,AE12)</f>
        <v>630</v>
      </c>
      <c r="AG12" s="41">
        <f t="shared" ref="AG12:AG75" si="12">IF((AND(2500&lt;=G12,G12&lt;11000)),1.15*(572.62+(5.026*N12)-(53.768*H12)+(14.022*V12)+AA12),0)</f>
        <v>0</v>
      </c>
      <c r="AH12" s="41" t="str">
        <f t="shared" ref="AH12:AH75" si="13">IF(G12&gt;=10000,1.15*((4.59*N12)+(0.622*O12)+(169.415*J12)+AA12+307.664),"")</f>
        <v/>
      </c>
      <c r="AI12" s="41" t="str">
        <f t="shared" ref="AI12:AI75" si="14">IF(AND(2500&lt;=G12,G12&lt;3000),(AC12*AG12)+(630*(1-AC12)),"")</f>
        <v/>
      </c>
      <c r="AJ12" s="41" t="str">
        <f t="shared" ref="AJ12:AJ75" si="15">IF(AND(10000&lt;=G12,G12&lt;11000),(AD12*AG12)+(AH12*(1-AD12)),"")</f>
        <v/>
      </c>
      <c r="AK12" s="41" t="str">
        <f t="shared" ref="AK12:AK75" si="16">IF(AND(AC12="",AD12=""),"",1)</f>
        <v/>
      </c>
      <c r="AL12" s="44">
        <f t="shared" ref="AL12:AL75" si="17">ROUND(IF(AK12="",MAX(AF12,AG12,AH12),MAX(AI12,AJ12)),2)</f>
        <v>630</v>
      </c>
      <c r="AM12" s="44">
        <f t="shared" ref="AM12:AM75" si="18">ROUND(AL12*AM$2,2)</f>
        <v>712.55</v>
      </c>
      <c r="AN12" s="40">
        <f t="shared" ref="AN12:AN75" si="19">ROUND(IF((AM12*G12)-(W12*AB12)&lt;0,0,(AM12*G12)-(W12*AB12)),0)</f>
        <v>1046236</v>
      </c>
      <c r="AO12" s="45">
        <f t="shared" ref="AO12:AO75" si="20">$AO$11</f>
        <v>2.8574476651868366E-2</v>
      </c>
      <c r="AP12" s="40">
        <f t="shared" ref="AP12:AP75" si="21">(AN12-(D12-E12))*AO12</f>
        <v>7785.0018658949293</v>
      </c>
      <c r="AQ12" s="41">
        <v>0</v>
      </c>
      <c r="AR12" s="40">
        <f t="shared" ref="AR12:AR75" si="22">ROUND(MAX(IF((D12-E12)&lt;AN12,D12-E12+AP12+AQ12,AN12+AQ12),0),0)</f>
        <v>781575</v>
      </c>
      <c r="AS12" s="40">
        <f t="shared" ref="AS12:AS75" si="23">10*G12</f>
        <v>21020</v>
      </c>
      <c r="AT12" s="40">
        <f t="shared" ref="AT12:AT75" si="24">0.05*X12</f>
        <v>59718.556000000011</v>
      </c>
      <c r="AU12" s="40">
        <f t="shared" ref="AU12:AU75" si="25">ROUND(MAX(D12-(IF(AND(E12&gt;0,AQ12=0),E12,0))-MIN(AS12:AT12)),0)</f>
        <v>752770</v>
      </c>
      <c r="AV12" s="46">
        <f t="shared" ref="AV12:AV75" si="26">MAX(AR12,AU12)</f>
        <v>781575</v>
      </c>
      <c r="AW12" s="40">
        <f>AX12-AV12</f>
        <v>0</v>
      </c>
      <c r="AX12" s="59">
        <f>IF(D12&gt;AV12,AV12+(D12-AV12),AV12)</f>
        <v>781575</v>
      </c>
    </row>
    <row r="13" spans="1:78" ht="15" customHeight="1" x14ac:dyDescent="0.25">
      <c r="A13" s="51">
        <v>1</v>
      </c>
      <c r="B13" s="51">
        <v>700</v>
      </c>
      <c r="C13" s="52" t="s">
        <v>361</v>
      </c>
      <c r="D13" s="39">
        <v>131642</v>
      </c>
      <c r="E13" s="40">
        <v>0</v>
      </c>
      <c r="F13" s="41">
        <v>633</v>
      </c>
      <c r="G13" s="40">
        <v>616</v>
      </c>
      <c r="H13" s="42">
        <v>2.2240000000000002</v>
      </c>
      <c r="I13" s="41">
        <v>152</v>
      </c>
      <c r="J13" s="43">
        <f t="shared" si="0"/>
        <v>0.24679999999999999</v>
      </c>
      <c r="K13" s="41">
        <v>39</v>
      </c>
      <c r="L13" s="41">
        <v>535</v>
      </c>
      <c r="M13" s="41">
        <v>95</v>
      </c>
      <c r="N13" s="41">
        <f t="shared" si="1"/>
        <v>7.2897000000000007</v>
      </c>
      <c r="O13" s="41">
        <f t="shared" si="2"/>
        <v>17.757000000000001</v>
      </c>
      <c r="P13" s="41">
        <v>357</v>
      </c>
      <c r="Q13" s="41">
        <v>533</v>
      </c>
      <c r="R13" s="41">
        <v>469</v>
      </c>
      <c r="S13" s="41">
        <v>479</v>
      </c>
      <c r="T13" s="57">
        <v>633</v>
      </c>
      <c r="U13" s="53">
        <f t="shared" si="3"/>
        <v>633</v>
      </c>
      <c r="V13" s="44">
        <f t="shared" si="4"/>
        <v>2.69</v>
      </c>
      <c r="W13" s="54">
        <v>275638</v>
      </c>
      <c r="X13" s="55">
        <v>243484</v>
      </c>
      <c r="Y13" s="41">
        <v>1.5154097239060567</v>
      </c>
      <c r="Z13" s="41">
        <f t="shared" si="5"/>
        <v>417.7088</v>
      </c>
      <c r="AA13" s="41">
        <f t="shared" si="6"/>
        <v>0</v>
      </c>
      <c r="AB13" s="41">
        <f t="shared" si="7"/>
        <v>0.426315</v>
      </c>
      <c r="AC13" s="41" t="str">
        <f t="shared" si="8"/>
        <v/>
      </c>
      <c r="AD13" s="41" t="str">
        <f t="shared" si="9"/>
        <v/>
      </c>
      <c r="AE13" s="41">
        <f t="shared" si="10"/>
        <v>599.37199999999996</v>
      </c>
      <c r="AF13" s="41">
        <f t="shared" si="11"/>
        <v>599.37199999999996</v>
      </c>
      <c r="AG13" s="41">
        <f t="shared" si="12"/>
        <v>0</v>
      </c>
      <c r="AH13" s="41" t="str">
        <f t="shared" si="13"/>
        <v/>
      </c>
      <c r="AI13" s="41" t="str">
        <f t="shared" si="14"/>
        <v/>
      </c>
      <c r="AJ13" s="41" t="str">
        <f t="shared" si="15"/>
        <v/>
      </c>
      <c r="AK13" s="41" t="str">
        <f t="shared" si="16"/>
        <v/>
      </c>
      <c r="AL13" s="44">
        <f t="shared" si="17"/>
        <v>599.37</v>
      </c>
      <c r="AM13" s="44">
        <f t="shared" si="18"/>
        <v>677.91</v>
      </c>
      <c r="AN13" s="40">
        <f t="shared" si="19"/>
        <v>300084</v>
      </c>
      <c r="AO13" s="45">
        <f t="shared" si="20"/>
        <v>2.8574476651868366E-2</v>
      </c>
      <c r="AP13" s="40">
        <f t="shared" si="21"/>
        <v>4813.141996194011</v>
      </c>
      <c r="AQ13" s="41">
        <v>0</v>
      </c>
      <c r="AR13" s="40">
        <f t="shared" si="22"/>
        <v>136455</v>
      </c>
      <c r="AS13" s="40">
        <f t="shared" si="23"/>
        <v>6160</v>
      </c>
      <c r="AT13" s="40">
        <f t="shared" si="24"/>
        <v>12174.2</v>
      </c>
      <c r="AU13" s="40">
        <f t="shared" si="25"/>
        <v>125482</v>
      </c>
      <c r="AV13" s="46">
        <f t="shared" si="26"/>
        <v>136455</v>
      </c>
      <c r="AW13" s="40">
        <f>AX13-AV13</f>
        <v>0</v>
      </c>
      <c r="AX13" s="59">
        <f>IF(D13&gt;AV13,AV13+(D13-AV13),AV13)</f>
        <v>136455</v>
      </c>
    </row>
    <row r="14" spans="1:78" ht="15" customHeight="1" x14ac:dyDescent="0.25">
      <c r="A14" s="51">
        <v>1</v>
      </c>
      <c r="B14" s="51">
        <v>1300</v>
      </c>
      <c r="C14" s="52" t="s">
        <v>499</v>
      </c>
      <c r="D14" s="39">
        <v>14446</v>
      </c>
      <c r="E14" s="40">
        <v>0</v>
      </c>
      <c r="F14" s="41">
        <v>80</v>
      </c>
      <c r="G14" s="40">
        <v>70</v>
      </c>
      <c r="H14" s="42">
        <v>1.9670000000000001</v>
      </c>
      <c r="I14" s="41">
        <v>0</v>
      </c>
      <c r="J14" s="43">
        <f t="shared" si="0"/>
        <v>0</v>
      </c>
      <c r="K14" s="41">
        <v>16</v>
      </c>
      <c r="L14" s="41">
        <v>51</v>
      </c>
      <c r="M14" s="41">
        <v>20</v>
      </c>
      <c r="N14" s="41">
        <f t="shared" si="1"/>
        <v>31.372499999999999</v>
      </c>
      <c r="O14" s="41">
        <f t="shared" si="2"/>
        <v>39.215699999999998</v>
      </c>
      <c r="P14" s="41">
        <v>70</v>
      </c>
      <c r="Q14" s="41">
        <v>81</v>
      </c>
      <c r="R14" s="41">
        <v>62</v>
      </c>
      <c r="S14" s="41">
        <v>65</v>
      </c>
      <c r="T14" s="57">
        <v>80</v>
      </c>
      <c r="U14" s="53">
        <f t="shared" si="3"/>
        <v>81</v>
      </c>
      <c r="V14" s="44">
        <f t="shared" si="4"/>
        <v>13.58</v>
      </c>
      <c r="W14" s="54">
        <v>16402</v>
      </c>
      <c r="X14" s="55">
        <v>12004</v>
      </c>
      <c r="Y14" s="41">
        <v>0.35864953814457828</v>
      </c>
      <c r="Z14" s="41">
        <f t="shared" si="5"/>
        <v>223.059</v>
      </c>
      <c r="AA14" s="41">
        <f t="shared" si="6"/>
        <v>0</v>
      </c>
      <c r="AB14" s="41">
        <f t="shared" si="7"/>
        <v>0.426315</v>
      </c>
      <c r="AC14" s="41" t="str">
        <f t="shared" si="8"/>
        <v/>
      </c>
      <c r="AD14" s="41" t="str">
        <f t="shared" si="9"/>
        <v/>
      </c>
      <c r="AE14" s="41">
        <f t="shared" si="10"/>
        <v>410</v>
      </c>
      <c r="AF14" s="41">
        <f t="shared" si="11"/>
        <v>410</v>
      </c>
      <c r="AG14" s="41">
        <f t="shared" si="12"/>
        <v>0</v>
      </c>
      <c r="AH14" s="41" t="str">
        <f t="shared" si="13"/>
        <v/>
      </c>
      <c r="AI14" s="41" t="str">
        <f t="shared" si="14"/>
        <v/>
      </c>
      <c r="AJ14" s="41" t="str">
        <f t="shared" si="15"/>
        <v/>
      </c>
      <c r="AK14" s="41" t="str">
        <f t="shared" si="16"/>
        <v/>
      </c>
      <c r="AL14" s="44">
        <f t="shared" si="17"/>
        <v>410</v>
      </c>
      <c r="AM14" s="44">
        <f t="shared" si="18"/>
        <v>463.72</v>
      </c>
      <c r="AN14" s="40">
        <f t="shared" si="19"/>
        <v>25468</v>
      </c>
      <c r="AO14" s="45">
        <f t="shared" si="20"/>
        <v>2.8574476651868366E-2</v>
      </c>
      <c r="AP14" s="40">
        <f t="shared" si="21"/>
        <v>314.94788165689312</v>
      </c>
      <c r="AQ14" s="41">
        <v>0</v>
      </c>
      <c r="AR14" s="40">
        <f t="shared" si="22"/>
        <v>14761</v>
      </c>
      <c r="AS14" s="40">
        <f t="shared" si="23"/>
        <v>700</v>
      </c>
      <c r="AT14" s="40">
        <f t="shared" si="24"/>
        <v>600.20000000000005</v>
      </c>
      <c r="AU14" s="40">
        <f t="shared" si="25"/>
        <v>13846</v>
      </c>
      <c r="AV14" s="46">
        <f t="shared" si="26"/>
        <v>14761</v>
      </c>
      <c r="AW14" s="40">
        <f>AX14-AV14</f>
        <v>0</v>
      </c>
      <c r="AX14" s="59">
        <f>IF(D14&gt;AV14,AV14+(D14-AV14),AV14)</f>
        <v>14761</v>
      </c>
    </row>
    <row r="15" spans="1:78" ht="15" customHeight="1" x14ac:dyDescent="0.25">
      <c r="A15" s="51">
        <v>1</v>
      </c>
      <c r="B15" s="51">
        <v>1400</v>
      </c>
      <c r="C15" s="52" t="s">
        <v>500</v>
      </c>
      <c r="D15" s="39">
        <v>95668</v>
      </c>
      <c r="E15" s="40">
        <v>0</v>
      </c>
      <c r="F15" s="41">
        <v>391</v>
      </c>
      <c r="G15" s="40">
        <v>375</v>
      </c>
      <c r="H15" s="42">
        <v>2.0950000000000002</v>
      </c>
      <c r="I15" s="41">
        <v>475</v>
      </c>
      <c r="J15" s="43">
        <f t="shared" si="0"/>
        <v>1.2666999999999999</v>
      </c>
      <c r="K15" s="41">
        <v>27</v>
      </c>
      <c r="L15" s="41">
        <v>204</v>
      </c>
      <c r="M15" s="41">
        <v>81</v>
      </c>
      <c r="N15" s="41">
        <f t="shared" si="1"/>
        <v>13.235300000000001</v>
      </c>
      <c r="O15" s="41">
        <f t="shared" si="2"/>
        <v>39.7059</v>
      </c>
      <c r="P15" s="41">
        <v>331</v>
      </c>
      <c r="Q15" s="41">
        <v>447</v>
      </c>
      <c r="R15" s="41">
        <v>376</v>
      </c>
      <c r="S15" s="41">
        <v>404</v>
      </c>
      <c r="T15" s="57">
        <v>391</v>
      </c>
      <c r="U15" s="53">
        <f t="shared" si="3"/>
        <v>447</v>
      </c>
      <c r="V15" s="44">
        <f t="shared" si="4"/>
        <v>16.11</v>
      </c>
      <c r="W15" s="54">
        <v>182670</v>
      </c>
      <c r="X15" s="55">
        <v>262506</v>
      </c>
      <c r="Y15" s="41">
        <v>2.1073155551299854</v>
      </c>
      <c r="Z15" s="41">
        <f t="shared" si="5"/>
        <v>185.54409999999999</v>
      </c>
      <c r="AA15" s="41">
        <f t="shared" si="6"/>
        <v>0</v>
      </c>
      <c r="AB15" s="41">
        <f t="shared" si="7"/>
        <v>0.426315</v>
      </c>
      <c r="AC15" s="41" t="str">
        <f t="shared" si="8"/>
        <v/>
      </c>
      <c r="AD15" s="41" t="str">
        <f t="shared" si="9"/>
        <v/>
      </c>
      <c r="AE15" s="41">
        <f t="shared" si="10"/>
        <v>510.92500000000001</v>
      </c>
      <c r="AF15" s="41">
        <f t="shared" si="11"/>
        <v>510.92500000000001</v>
      </c>
      <c r="AG15" s="41">
        <f t="shared" si="12"/>
        <v>0</v>
      </c>
      <c r="AH15" s="41" t="str">
        <f t="shared" si="13"/>
        <v/>
      </c>
      <c r="AI15" s="41" t="str">
        <f t="shared" si="14"/>
        <v/>
      </c>
      <c r="AJ15" s="41" t="str">
        <f t="shared" si="15"/>
        <v/>
      </c>
      <c r="AK15" s="41" t="str">
        <f t="shared" si="16"/>
        <v/>
      </c>
      <c r="AL15" s="44">
        <f t="shared" si="17"/>
        <v>510.93</v>
      </c>
      <c r="AM15" s="44">
        <f t="shared" si="18"/>
        <v>577.88</v>
      </c>
      <c r="AN15" s="40">
        <f t="shared" si="19"/>
        <v>138830</v>
      </c>
      <c r="AO15" s="45">
        <f t="shared" si="20"/>
        <v>2.8574476651868366E-2</v>
      </c>
      <c r="AP15" s="40">
        <f t="shared" si="21"/>
        <v>1233.3315612479423</v>
      </c>
      <c r="AQ15" s="41">
        <v>0</v>
      </c>
      <c r="AR15" s="40">
        <f t="shared" si="22"/>
        <v>96901</v>
      </c>
      <c r="AS15" s="40">
        <f t="shared" si="23"/>
        <v>3750</v>
      </c>
      <c r="AT15" s="40">
        <f t="shared" si="24"/>
        <v>13125.300000000001</v>
      </c>
      <c r="AU15" s="40">
        <f t="shared" si="25"/>
        <v>91918</v>
      </c>
      <c r="AV15" s="46">
        <f t="shared" si="26"/>
        <v>96901</v>
      </c>
      <c r="AW15" s="40">
        <f>AX15-AV15</f>
        <v>0</v>
      </c>
      <c r="AX15" s="59">
        <f>IF(D15&gt;AV15,AV15+(D15-AV15),AV15)</f>
        <v>96901</v>
      </c>
    </row>
    <row r="16" spans="1:78" ht="15" customHeight="1" x14ac:dyDescent="0.25">
      <c r="A16" s="51">
        <v>1</v>
      </c>
      <c r="B16" s="51">
        <v>1500</v>
      </c>
      <c r="C16" s="52" t="s">
        <v>604</v>
      </c>
      <c r="D16" s="39">
        <v>23306</v>
      </c>
      <c r="E16" s="40">
        <v>0</v>
      </c>
      <c r="F16" s="41">
        <v>167</v>
      </c>
      <c r="G16" s="40">
        <v>154</v>
      </c>
      <c r="H16" s="42">
        <v>2.169</v>
      </c>
      <c r="I16" s="41">
        <v>47</v>
      </c>
      <c r="J16" s="43">
        <f t="shared" si="0"/>
        <v>0.30520000000000003</v>
      </c>
      <c r="K16" s="41">
        <v>30</v>
      </c>
      <c r="L16" s="41">
        <v>128</v>
      </c>
      <c r="M16" s="41">
        <v>57</v>
      </c>
      <c r="N16" s="41">
        <f t="shared" si="1"/>
        <v>23.4375</v>
      </c>
      <c r="O16" s="41">
        <f t="shared" si="2"/>
        <v>44.531300000000002</v>
      </c>
      <c r="P16" s="41">
        <v>149</v>
      </c>
      <c r="Q16" s="41">
        <v>155</v>
      </c>
      <c r="R16" s="41">
        <v>144</v>
      </c>
      <c r="S16" s="41">
        <v>118</v>
      </c>
      <c r="T16" s="57">
        <v>167</v>
      </c>
      <c r="U16" s="53">
        <f t="shared" si="3"/>
        <v>167</v>
      </c>
      <c r="V16" s="44">
        <f t="shared" si="4"/>
        <v>7.78</v>
      </c>
      <c r="W16" s="54">
        <v>77867</v>
      </c>
      <c r="X16" s="55">
        <v>92727.81</v>
      </c>
      <c r="Y16" s="41">
        <v>0.64667210813331955</v>
      </c>
      <c r="Z16" s="41">
        <f t="shared" si="5"/>
        <v>258.24520000000001</v>
      </c>
      <c r="AA16" s="41">
        <f t="shared" si="6"/>
        <v>0</v>
      </c>
      <c r="AB16" s="41">
        <f t="shared" si="7"/>
        <v>0.426315</v>
      </c>
      <c r="AC16" s="41" t="str">
        <f t="shared" si="8"/>
        <v/>
      </c>
      <c r="AD16" s="41" t="str">
        <f t="shared" si="9"/>
        <v/>
      </c>
      <c r="AE16" s="41">
        <f t="shared" si="10"/>
        <v>429.81799999999998</v>
      </c>
      <c r="AF16" s="41">
        <f t="shared" si="11"/>
        <v>429.81799999999998</v>
      </c>
      <c r="AG16" s="41">
        <f t="shared" si="12"/>
        <v>0</v>
      </c>
      <c r="AH16" s="41" t="str">
        <f t="shared" si="13"/>
        <v/>
      </c>
      <c r="AI16" s="41" t="str">
        <f t="shared" si="14"/>
        <v/>
      </c>
      <c r="AJ16" s="41" t="str">
        <f t="shared" si="15"/>
        <v/>
      </c>
      <c r="AK16" s="41" t="str">
        <f t="shared" si="16"/>
        <v/>
      </c>
      <c r="AL16" s="44">
        <f t="shared" si="17"/>
        <v>429.82</v>
      </c>
      <c r="AM16" s="44">
        <f t="shared" si="18"/>
        <v>486.14</v>
      </c>
      <c r="AN16" s="40">
        <f t="shared" si="19"/>
        <v>41670</v>
      </c>
      <c r="AO16" s="45">
        <f t="shared" si="20"/>
        <v>2.8574476651868366E-2</v>
      </c>
      <c r="AP16" s="40">
        <f t="shared" si="21"/>
        <v>524.74168923491072</v>
      </c>
      <c r="AQ16" s="41">
        <v>0</v>
      </c>
      <c r="AR16" s="40">
        <f t="shared" si="22"/>
        <v>23831</v>
      </c>
      <c r="AS16" s="40">
        <f t="shared" si="23"/>
        <v>1540</v>
      </c>
      <c r="AT16" s="40">
        <f t="shared" si="24"/>
        <v>4636.3905000000004</v>
      </c>
      <c r="AU16" s="40">
        <f t="shared" si="25"/>
        <v>21766</v>
      </c>
      <c r="AV16" s="46">
        <f t="shared" si="26"/>
        <v>23831</v>
      </c>
      <c r="AW16" s="40">
        <f>AX16-AV16</f>
        <v>0</v>
      </c>
      <c r="AX16" s="59">
        <f>IF(D16&gt;AV16,AV16+(D16-AV16),AV16)</f>
        <v>23831</v>
      </c>
    </row>
    <row r="17" spans="1:50" ht="15" customHeight="1" x14ac:dyDescent="0.25">
      <c r="A17" s="51">
        <v>1</v>
      </c>
      <c r="B17" s="51">
        <v>2000</v>
      </c>
      <c r="C17" s="52" t="s">
        <v>752</v>
      </c>
      <c r="D17" s="39">
        <v>18907</v>
      </c>
      <c r="E17" s="40">
        <v>0</v>
      </c>
      <c r="F17" s="41">
        <v>94</v>
      </c>
      <c r="G17" s="40">
        <v>83</v>
      </c>
      <c r="H17" s="42">
        <v>2.306</v>
      </c>
      <c r="I17" s="41">
        <v>0</v>
      </c>
      <c r="J17" s="43">
        <f t="shared" si="0"/>
        <v>0</v>
      </c>
      <c r="K17" s="41">
        <v>10</v>
      </c>
      <c r="L17" s="41">
        <v>60</v>
      </c>
      <c r="M17" s="41">
        <v>6</v>
      </c>
      <c r="N17" s="41">
        <f t="shared" si="1"/>
        <v>16.666700000000002</v>
      </c>
      <c r="O17" s="41">
        <f t="shared" si="2"/>
        <v>10</v>
      </c>
      <c r="P17" s="41">
        <v>100</v>
      </c>
      <c r="Q17" s="41">
        <v>83</v>
      </c>
      <c r="R17" s="41">
        <v>53</v>
      </c>
      <c r="S17" s="41">
        <v>59</v>
      </c>
      <c r="T17" s="57">
        <v>94</v>
      </c>
      <c r="U17" s="53">
        <f t="shared" si="3"/>
        <v>100</v>
      </c>
      <c r="V17" s="44">
        <f t="shared" si="4"/>
        <v>17</v>
      </c>
      <c r="W17" s="54">
        <v>46155</v>
      </c>
      <c r="X17" s="55">
        <v>32246</v>
      </c>
      <c r="Y17" s="41">
        <v>3.575813478672488</v>
      </c>
      <c r="Z17" s="41">
        <f t="shared" si="5"/>
        <v>26.287700000000001</v>
      </c>
      <c r="AA17" s="41">
        <f t="shared" si="6"/>
        <v>200</v>
      </c>
      <c r="AB17" s="41">
        <f t="shared" si="7"/>
        <v>0.426315</v>
      </c>
      <c r="AC17" s="41" t="str">
        <f t="shared" si="8"/>
        <v/>
      </c>
      <c r="AD17" s="41" t="str">
        <f t="shared" si="9"/>
        <v/>
      </c>
      <c r="AE17" s="41">
        <f t="shared" si="10"/>
        <v>610</v>
      </c>
      <c r="AF17" s="41">
        <f t="shared" si="11"/>
        <v>610</v>
      </c>
      <c r="AG17" s="41">
        <f t="shared" si="12"/>
        <v>0</v>
      </c>
      <c r="AH17" s="41" t="str">
        <f t="shared" si="13"/>
        <v/>
      </c>
      <c r="AI17" s="41" t="str">
        <f t="shared" si="14"/>
        <v/>
      </c>
      <c r="AJ17" s="41" t="str">
        <f t="shared" si="15"/>
        <v/>
      </c>
      <c r="AK17" s="41" t="str">
        <f t="shared" si="16"/>
        <v/>
      </c>
      <c r="AL17" s="44">
        <f t="shared" si="17"/>
        <v>610</v>
      </c>
      <c r="AM17" s="44">
        <f t="shared" si="18"/>
        <v>689.93</v>
      </c>
      <c r="AN17" s="40">
        <f t="shared" si="19"/>
        <v>37588</v>
      </c>
      <c r="AO17" s="45">
        <f t="shared" si="20"/>
        <v>2.8574476651868366E-2</v>
      </c>
      <c r="AP17" s="40">
        <f t="shared" si="21"/>
        <v>533.79979833355299</v>
      </c>
      <c r="AQ17" s="41">
        <v>0</v>
      </c>
      <c r="AR17" s="40">
        <f t="shared" si="22"/>
        <v>19441</v>
      </c>
      <c r="AS17" s="40">
        <f t="shared" si="23"/>
        <v>830</v>
      </c>
      <c r="AT17" s="40">
        <f t="shared" si="24"/>
        <v>1612.3000000000002</v>
      </c>
      <c r="AU17" s="40">
        <f t="shared" si="25"/>
        <v>18077</v>
      </c>
      <c r="AV17" s="46">
        <f t="shared" si="26"/>
        <v>19441</v>
      </c>
      <c r="AW17" s="40">
        <f>AX17-AV17</f>
        <v>0</v>
      </c>
      <c r="AX17" s="59">
        <f>IF(D17&gt;AV17,AV17+(D17-AV17),AV17)</f>
        <v>19441</v>
      </c>
    </row>
    <row r="18" spans="1:50" ht="15" customHeight="1" x14ac:dyDescent="0.25">
      <c r="A18" s="51">
        <v>2</v>
      </c>
      <c r="B18" s="51">
        <v>100</v>
      </c>
      <c r="C18" s="52" t="s">
        <v>19</v>
      </c>
      <c r="D18" s="39">
        <v>2039715</v>
      </c>
      <c r="E18" s="40">
        <v>0</v>
      </c>
      <c r="F18" s="41">
        <v>17142</v>
      </c>
      <c r="G18" s="40">
        <v>18728</v>
      </c>
      <c r="H18" s="42">
        <v>2.3530000000000002</v>
      </c>
      <c r="I18" s="41">
        <v>14835</v>
      </c>
      <c r="J18" s="43">
        <f t="shared" si="0"/>
        <v>0.79210000000000003</v>
      </c>
      <c r="K18" s="41">
        <v>622</v>
      </c>
      <c r="L18" s="41">
        <v>7423</v>
      </c>
      <c r="M18" s="41">
        <v>2697</v>
      </c>
      <c r="N18" s="41">
        <f t="shared" si="1"/>
        <v>8.3793999999999986</v>
      </c>
      <c r="O18" s="41">
        <f t="shared" si="2"/>
        <v>36.332999999999998</v>
      </c>
      <c r="P18" s="41">
        <v>13298</v>
      </c>
      <c r="Q18" s="41">
        <v>15634</v>
      </c>
      <c r="R18" s="41">
        <v>17192</v>
      </c>
      <c r="S18" s="41">
        <v>18076</v>
      </c>
      <c r="T18" s="53">
        <v>17142</v>
      </c>
      <c r="U18" s="53">
        <f t="shared" si="3"/>
        <v>18076</v>
      </c>
      <c r="V18" s="44">
        <f t="shared" si="4"/>
        <v>0</v>
      </c>
      <c r="W18" s="54">
        <v>21986473</v>
      </c>
      <c r="X18" s="55">
        <v>7305056</v>
      </c>
      <c r="Y18" s="41">
        <v>7.2073009604677702</v>
      </c>
      <c r="Z18" s="41">
        <f t="shared" si="5"/>
        <v>2378.4216000000001</v>
      </c>
      <c r="AA18" s="41">
        <f t="shared" si="6"/>
        <v>0</v>
      </c>
      <c r="AB18" s="41">
        <f t="shared" si="7"/>
        <v>0.426315</v>
      </c>
      <c r="AC18" s="41" t="str">
        <f t="shared" si="8"/>
        <v/>
      </c>
      <c r="AD18" s="41" t="str">
        <f t="shared" si="9"/>
        <v/>
      </c>
      <c r="AE18" s="41" t="str">
        <f t="shared" si="10"/>
        <v/>
      </c>
      <c r="AF18" s="41" t="str">
        <f t="shared" si="11"/>
        <v/>
      </c>
      <c r="AG18" s="41">
        <f t="shared" si="12"/>
        <v>0</v>
      </c>
      <c r="AH18" s="41">
        <f t="shared" si="13"/>
        <v>578.35592252499987</v>
      </c>
      <c r="AI18" s="41" t="str">
        <f t="shared" si="14"/>
        <v/>
      </c>
      <c r="AJ18" s="41" t="str">
        <f t="shared" si="15"/>
        <v/>
      </c>
      <c r="AK18" s="41" t="str">
        <f t="shared" si="16"/>
        <v/>
      </c>
      <c r="AL18" s="44">
        <f t="shared" si="17"/>
        <v>578.36</v>
      </c>
      <c r="AM18" s="44">
        <f t="shared" si="18"/>
        <v>654.14</v>
      </c>
      <c r="AN18" s="40">
        <f t="shared" si="19"/>
        <v>2877571</v>
      </c>
      <c r="AO18" s="45">
        <f t="shared" si="20"/>
        <v>2.8574476651868366E-2</v>
      </c>
      <c r="AP18" s="40">
        <f t="shared" si="21"/>
        <v>23941.296709627823</v>
      </c>
      <c r="AQ18" s="41">
        <v>0</v>
      </c>
      <c r="AR18" s="40">
        <f t="shared" si="22"/>
        <v>2063656</v>
      </c>
      <c r="AS18" s="40">
        <f t="shared" si="23"/>
        <v>187280</v>
      </c>
      <c r="AT18" s="40">
        <f t="shared" si="24"/>
        <v>365252.80000000005</v>
      </c>
      <c r="AU18" s="40">
        <f t="shared" si="25"/>
        <v>1852435</v>
      </c>
      <c r="AV18" s="46">
        <f t="shared" si="26"/>
        <v>2063656</v>
      </c>
      <c r="AW18" s="40">
        <f>AX18-AV18</f>
        <v>0</v>
      </c>
      <c r="AX18" s="59">
        <f>IF(D18&gt;AV18,AV18+(D18-AV18),AV18)</f>
        <v>2063656</v>
      </c>
    </row>
    <row r="19" spans="1:50" ht="15" customHeight="1" x14ac:dyDescent="0.25">
      <c r="A19" s="51">
        <v>2</v>
      </c>
      <c r="B19" s="51">
        <v>200</v>
      </c>
      <c r="C19" s="52" t="s">
        <v>62</v>
      </c>
      <c r="D19" s="39">
        <v>60571</v>
      </c>
      <c r="E19" s="40">
        <v>0</v>
      </c>
      <c r="F19" s="41">
        <v>466</v>
      </c>
      <c r="G19" s="40">
        <v>514</v>
      </c>
      <c r="H19" s="42">
        <v>2.72</v>
      </c>
      <c r="I19" s="41">
        <v>217</v>
      </c>
      <c r="J19" s="43">
        <f t="shared" si="0"/>
        <v>0.42220000000000002</v>
      </c>
      <c r="K19" s="41">
        <v>40</v>
      </c>
      <c r="L19" s="41">
        <v>161</v>
      </c>
      <c r="M19" s="41">
        <v>16</v>
      </c>
      <c r="N19" s="41">
        <f t="shared" si="1"/>
        <v>24.8447</v>
      </c>
      <c r="O19" s="41">
        <f t="shared" si="2"/>
        <v>9.9378999999999991</v>
      </c>
      <c r="P19" s="41">
        <v>311</v>
      </c>
      <c r="Q19" s="41">
        <v>272</v>
      </c>
      <c r="R19" s="41">
        <v>394</v>
      </c>
      <c r="S19" s="41">
        <v>443</v>
      </c>
      <c r="T19" s="57">
        <v>466</v>
      </c>
      <c r="U19" s="53">
        <f t="shared" si="3"/>
        <v>466</v>
      </c>
      <c r="V19" s="44">
        <f t="shared" si="4"/>
        <v>0</v>
      </c>
      <c r="W19" s="54">
        <v>540952</v>
      </c>
      <c r="X19" s="55">
        <v>248408</v>
      </c>
      <c r="Y19" s="41">
        <v>0.96649019223255084</v>
      </c>
      <c r="Z19" s="41">
        <f t="shared" si="5"/>
        <v>482.15699999999998</v>
      </c>
      <c r="AA19" s="41">
        <f t="shared" si="6"/>
        <v>0</v>
      </c>
      <c r="AB19" s="41">
        <f t="shared" si="7"/>
        <v>0.426315</v>
      </c>
      <c r="AC19" s="41" t="str">
        <f t="shared" si="8"/>
        <v/>
      </c>
      <c r="AD19" s="41" t="str">
        <f t="shared" si="9"/>
        <v/>
      </c>
      <c r="AE19" s="41">
        <f t="shared" si="10"/>
        <v>561.93799999999999</v>
      </c>
      <c r="AF19" s="41">
        <f t="shared" si="11"/>
        <v>561.93799999999999</v>
      </c>
      <c r="AG19" s="41">
        <f t="shared" si="12"/>
        <v>0</v>
      </c>
      <c r="AH19" s="41" t="str">
        <f t="shared" si="13"/>
        <v/>
      </c>
      <c r="AI19" s="41" t="str">
        <f t="shared" si="14"/>
        <v/>
      </c>
      <c r="AJ19" s="41" t="str">
        <f t="shared" si="15"/>
        <v/>
      </c>
      <c r="AK19" s="41" t="str">
        <f t="shared" si="16"/>
        <v/>
      </c>
      <c r="AL19" s="44">
        <f t="shared" si="17"/>
        <v>561.94000000000005</v>
      </c>
      <c r="AM19" s="44">
        <f t="shared" si="18"/>
        <v>635.57000000000005</v>
      </c>
      <c r="AN19" s="40">
        <f t="shared" si="19"/>
        <v>96067</v>
      </c>
      <c r="AO19" s="45">
        <f t="shared" si="20"/>
        <v>2.8574476651868366E-2</v>
      </c>
      <c r="AP19" s="40">
        <f t="shared" si="21"/>
        <v>1014.2796232347196</v>
      </c>
      <c r="AQ19" s="41">
        <v>0</v>
      </c>
      <c r="AR19" s="40">
        <f t="shared" si="22"/>
        <v>61585</v>
      </c>
      <c r="AS19" s="40">
        <f t="shared" si="23"/>
        <v>5140</v>
      </c>
      <c r="AT19" s="40">
        <f t="shared" si="24"/>
        <v>12420.400000000001</v>
      </c>
      <c r="AU19" s="40">
        <f t="shared" si="25"/>
        <v>55431</v>
      </c>
      <c r="AV19" s="46">
        <f t="shared" si="26"/>
        <v>61585</v>
      </c>
      <c r="AW19" s="40">
        <f>AX19-AV19</f>
        <v>0</v>
      </c>
      <c r="AX19" s="59">
        <f>IF(D19&gt;AV19,AV19+(D19-AV19),AV19)</f>
        <v>61585</v>
      </c>
    </row>
    <row r="20" spans="1:50" ht="15" customHeight="1" x14ac:dyDescent="0.25">
      <c r="A20" s="51">
        <v>2</v>
      </c>
      <c r="B20" s="51">
        <v>300</v>
      </c>
      <c r="C20" s="52" t="s">
        <v>17</v>
      </c>
      <c r="D20" s="39">
        <v>0</v>
      </c>
      <c r="E20" s="40">
        <v>0</v>
      </c>
      <c r="F20" s="41">
        <v>30598</v>
      </c>
      <c r="G20" s="40">
        <v>32882</v>
      </c>
      <c r="H20" s="42">
        <v>3.0920000000000001</v>
      </c>
      <c r="I20" s="41">
        <v>6356</v>
      </c>
      <c r="J20" s="43">
        <f t="shared" si="0"/>
        <v>0.1933</v>
      </c>
      <c r="K20" s="41">
        <v>144</v>
      </c>
      <c r="L20" s="41">
        <v>11011</v>
      </c>
      <c r="M20" s="41">
        <v>714</v>
      </c>
      <c r="N20" s="41">
        <f t="shared" si="1"/>
        <v>1.3077999999999999</v>
      </c>
      <c r="O20" s="41">
        <f t="shared" si="2"/>
        <v>6.4843999999999999</v>
      </c>
      <c r="P20" s="41">
        <v>0</v>
      </c>
      <c r="Q20" s="41">
        <v>9387</v>
      </c>
      <c r="R20" s="41">
        <v>15216</v>
      </c>
      <c r="S20" s="41">
        <v>26588</v>
      </c>
      <c r="T20" s="53">
        <v>30598</v>
      </c>
      <c r="U20" s="53">
        <f t="shared" si="3"/>
        <v>30598</v>
      </c>
      <c r="V20" s="44">
        <f t="shared" si="4"/>
        <v>0</v>
      </c>
      <c r="W20" s="54">
        <v>42685658</v>
      </c>
      <c r="X20" s="55">
        <v>14476335</v>
      </c>
      <c r="Y20" s="41">
        <v>34.830099598917059</v>
      </c>
      <c r="Z20" s="41">
        <f t="shared" si="5"/>
        <v>878.49300000000005</v>
      </c>
      <c r="AA20" s="41">
        <f t="shared" si="6"/>
        <v>0</v>
      </c>
      <c r="AB20" s="41">
        <f t="shared" si="7"/>
        <v>0.426315</v>
      </c>
      <c r="AC20" s="41" t="str">
        <f t="shared" si="8"/>
        <v/>
      </c>
      <c r="AD20" s="41" t="str">
        <f t="shared" si="9"/>
        <v/>
      </c>
      <c r="AE20" s="41" t="str">
        <f t="shared" si="10"/>
        <v/>
      </c>
      <c r="AF20" s="41" t="str">
        <f t="shared" si="11"/>
        <v/>
      </c>
      <c r="AG20" s="41">
        <f t="shared" si="12"/>
        <v>0</v>
      </c>
      <c r="AH20" s="41">
        <f t="shared" si="13"/>
        <v>403.01522104499998</v>
      </c>
      <c r="AI20" s="41" t="str">
        <f t="shared" si="14"/>
        <v/>
      </c>
      <c r="AJ20" s="41" t="str">
        <f t="shared" si="15"/>
        <v/>
      </c>
      <c r="AK20" s="41" t="str">
        <f t="shared" si="16"/>
        <v/>
      </c>
      <c r="AL20" s="44">
        <f t="shared" si="17"/>
        <v>403.02</v>
      </c>
      <c r="AM20" s="44">
        <f t="shared" si="18"/>
        <v>455.83</v>
      </c>
      <c r="AN20" s="40">
        <f t="shared" si="19"/>
        <v>0</v>
      </c>
      <c r="AO20" s="45">
        <f t="shared" si="20"/>
        <v>2.8574476651868366E-2</v>
      </c>
      <c r="AP20" s="40">
        <f t="shared" si="21"/>
        <v>0</v>
      </c>
      <c r="AQ20" s="41">
        <v>0</v>
      </c>
      <c r="AR20" s="40">
        <f t="shared" si="22"/>
        <v>0</v>
      </c>
      <c r="AS20" s="40">
        <f t="shared" si="23"/>
        <v>328820</v>
      </c>
      <c r="AT20" s="40">
        <f t="shared" si="24"/>
        <v>723816.75</v>
      </c>
      <c r="AU20" s="40">
        <f t="shared" si="25"/>
        <v>-328820</v>
      </c>
      <c r="AV20" s="46">
        <f t="shared" si="26"/>
        <v>0</v>
      </c>
      <c r="AW20" s="40">
        <f>AX20-AV20</f>
        <v>0</v>
      </c>
      <c r="AX20" s="59">
        <f>IF(D20&gt;AV20,AV20+(D20-AV20),AV20)</f>
        <v>0</v>
      </c>
    </row>
    <row r="21" spans="1:50" ht="15" customHeight="1" x14ac:dyDescent="0.25">
      <c r="A21" s="51">
        <v>2</v>
      </c>
      <c r="B21" s="51">
        <v>400</v>
      </c>
      <c r="C21" s="52" t="s">
        <v>126</v>
      </c>
      <c r="D21" s="39">
        <v>75626</v>
      </c>
      <c r="E21" s="40">
        <v>0</v>
      </c>
      <c r="F21" s="41">
        <v>3792</v>
      </c>
      <c r="G21" s="40">
        <v>4050</v>
      </c>
      <c r="H21" s="42">
        <v>2.9169999999999998</v>
      </c>
      <c r="I21" s="41">
        <v>575</v>
      </c>
      <c r="J21" s="43">
        <f t="shared" si="0"/>
        <v>0.14199999999999999</v>
      </c>
      <c r="K21" s="41">
        <v>20</v>
      </c>
      <c r="L21" s="41">
        <v>1415</v>
      </c>
      <c r="M21" s="41">
        <v>90</v>
      </c>
      <c r="N21" s="41">
        <f t="shared" si="1"/>
        <v>1.4134</v>
      </c>
      <c r="O21" s="41">
        <f t="shared" si="2"/>
        <v>6.3603999999999994</v>
      </c>
      <c r="P21" s="41">
        <v>534</v>
      </c>
      <c r="Q21" s="41">
        <v>734</v>
      </c>
      <c r="R21" s="41">
        <v>1633</v>
      </c>
      <c r="S21" s="41">
        <v>3202</v>
      </c>
      <c r="T21" s="53">
        <v>3792</v>
      </c>
      <c r="U21" s="53">
        <f t="shared" si="3"/>
        <v>3792</v>
      </c>
      <c r="V21" s="44">
        <f t="shared" si="4"/>
        <v>0</v>
      </c>
      <c r="W21" s="54">
        <v>5370261</v>
      </c>
      <c r="X21" s="55">
        <v>2719453</v>
      </c>
      <c r="Y21" s="41">
        <v>2.4065381770108587</v>
      </c>
      <c r="Z21" s="41">
        <f t="shared" si="5"/>
        <v>1575.7074</v>
      </c>
      <c r="AA21" s="41">
        <f t="shared" si="6"/>
        <v>0</v>
      </c>
      <c r="AB21" s="41">
        <f t="shared" si="7"/>
        <v>0.426315</v>
      </c>
      <c r="AC21" s="41" t="str">
        <f t="shared" si="8"/>
        <v/>
      </c>
      <c r="AD21" s="41" t="str">
        <f t="shared" si="9"/>
        <v/>
      </c>
      <c r="AE21" s="41" t="str">
        <f t="shared" si="10"/>
        <v/>
      </c>
      <c r="AF21" s="41" t="str">
        <f t="shared" si="11"/>
        <v/>
      </c>
      <c r="AG21" s="41">
        <f t="shared" si="12"/>
        <v>486.31486625999997</v>
      </c>
      <c r="AH21" s="41" t="str">
        <f t="shared" si="13"/>
        <v/>
      </c>
      <c r="AI21" s="41" t="str">
        <f t="shared" si="14"/>
        <v/>
      </c>
      <c r="AJ21" s="41" t="str">
        <f t="shared" si="15"/>
        <v/>
      </c>
      <c r="AK21" s="41" t="str">
        <f t="shared" si="16"/>
        <v/>
      </c>
      <c r="AL21" s="44">
        <f t="shared" si="17"/>
        <v>486.31</v>
      </c>
      <c r="AM21" s="44">
        <f t="shared" si="18"/>
        <v>550.03</v>
      </c>
      <c r="AN21" s="40">
        <f t="shared" si="19"/>
        <v>0</v>
      </c>
      <c r="AO21" s="45">
        <f t="shared" si="20"/>
        <v>2.8574476651868366E-2</v>
      </c>
      <c r="AP21" s="40">
        <f t="shared" si="21"/>
        <v>-2160.9733712741972</v>
      </c>
      <c r="AQ21" s="41">
        <v>0</v>
      </c>
      <c r="AR21" s="40">
        <f t="shared" si="22"/>
        <v>0</v>
      </c>
      <c r="AS21" s="40">
        <f t="shared" si="23"/>
        <v>40500</v>
      </c>
      <c r="AT21" s="40">
        <f t="shared" si="24"/>
        <v>135972.65</v>
      </c>
      <c r="AU21" s="40">
        <f t="shared" si="25"/>
        <v>35126</v>
      </c>
      <c r="AV21" s="46">
        <f t="shared" si="26"/>
        <v>35126</v>
      </c>
      <c r="AW21" s="40">
        <f>AX21-AV21</f>
        <v>40500</v>
      </c>
      <c r="AX21" s="59">
        <f>IF(D21&gt;AV21,AV21+(D21-AV21),AV21)</f>
        <v>75626</v>
      </c>
    </row>
    <row r="22" spans="1:50" ht="15" customHeight="1" x14ac:dyDescent="0.25">
      <c r="A22" s="51">
        <v>2</v>
      </c>
      <c r="B22" s="51">
        <v>500</v>
      </c>
      <c r="C22" s="52" t="s">
        <v>160</v>
      </c>
      <c r="D22" s="39">
        <v>1872127</v>
      </c>
      <c r="E22" s="40">
        <v>0</v>
      </c>
      <c r="F22" s="41">
        <v>19496</v>
      </c>
      <c r="G22" s="40">
        <v>21124</v>
      </c>
      <c r="H22" s="42">
        <v>2.4569999999999999</v>
      </c>
      <c r="I22" s="41">
        <v>4178</v>
      </c>
      <c r="J22" s="43">
        <f t="shared" si="0"/>
        <v>0.1978</v>
      </c>
      <c r="K22" s="41">
        <v>1146</v>
      </c>
      <c r="L22" s="41">
        <v>8507</v>
      </c>
      <c r="M22" s="41">
        <v>4754</v>
      </c>
      <c r="N22" s="41">
        <f t="shared" si="1"/>
        <v>13.471299999999999</v>
      </c>
      <c r="O22" s="41">
        <f t="shared" si="2"/>
        <v>55.883400000000009</v>
      </c>
      <c r="P22" s="41">
        <v>23997</v>
      </c>
      <c r="Q22" s="41">
        <v>20029</v>
      </c>
      <c r="R22" s="41">
        <v>18910</v>
      </c>
      <c r="S22" s="41">
        <v>18520</v>
      </c>
      <c r="T22" s="53">
        <v>19496</v>
      </c>
      <c r="U22" s="53">
        <f t="shared" si="3"/>
        <v>23997</v>
      </c>
      <c r="V22" s="44">
        <f t="shared" si="4"/>
        <v>11.97</v>
      </c>
      <c r="W22" s="54">
        <v>21303152</v>
      </c>
      <c r="X22" s="55">
        <v>12943649</v>
      </c>
      <c r="Y22" s="41">
        <v>3.5201665027019429</v>
      </c>
      <c r="Z22" s="41">
        <f t="shared" si="5"/>
        <v>5538.3743999999997</v>
      </c>
      <c r="AA22" s="41">
        <f t="shared" si="6"/>
        <v>0</v>
      </c>
      <c r="AB22" s="41">
        <f t="shared" si="7"/>
        <v>0.426315</v>
      </c>
      <c r="AC22" s="41" t="str">
        <f t="shared" si="8"/>
        <v/>
      </c>
      <c r="AD22" s="41" t="str">
        <f t="shared" si="9"/>
        <v/>
      </c>
      <c r="AE22" s="41" t="str">
        <f t="shared" si="10"/>
        <v/>
      </c>
      <c r="AF22" s="41" t="str">
        <f t="shared" si="11"/>
        <v/>
      </c>
      <c r="AG22" s="41">
        <f t="shared" si="12"/>
        <v>0</v>
      </c>
      <c r="AH22" s="41">
        <f t="shared" si="13"/>
        <v>503.43208311999996</v>
      </c>
      <c r="AI22" s="41" t="str">
        <f t="shared" si="14"/>
        <v/>
      </c>
      <c r="AJ22" s="41" t="str">
        <f t="shared" si="15"/>
        <v/>
      </c>
      <c r="AK22" s="41" t="str">
        <f t="shared" si="16"/>
        <v/>
      </c>
      <c r="AL22" s="44">
        <f t="shared" si="17"/>
        <v>503.43</v>
      </c>
      <c r="AM22" s="44">
        <f t="shared" si="18"/>
        <v>569.4</v>
      </c>
      <c r="AN22" s="40">
        <f t="shared" si="19"/>
        <v>2946152</v>
      </c>
      <c r="AO22" s="45">
        <f t="shared" si="20"/>
        <v>2.8574476651868366E-2</v>
      </c>
      <c r="AP22" s="40">
        <f t="shared" si="21"/>
        <v>30689.702286022923</v>
      </c>
      <c r="AQ22" s="41">
        <v>0</v>
      </c>
      <c r="AR22" s="40">
        <f t="shared" si="22"/>
        <v>1902817</v>
      </c>
      <c r="AS22" s="40">
        <f t="shared" si="23"/>
        <v>211240</v>
      </c>
      <c r="AT22" s="40">
        <f t="shared" si="24"/>
        <v>647182.45000000007</v>
      </c>
      <c r="AU22" s="40">
        <f t="shared" si="25"/>
        <v>1660887</v>
      </c>
      <c r="AV22" s="46">
        <f t="shared" si="26"/>
        <v>1902817</v>
      </c>
      <c r="AW22" s="40">
        <f>AX22-AV22</f>
        <v>0</v>
      </c>
      <c r="AX22" s="59">
        <f>IF(D22&gt;AV22,AV22+(D22-AV22),AV22)</f>
        <v>1902817</v>
      </c>
    </row>
    <row r="23" spans="1:50" ht="15" customHeight="1" x14ac:dyDescent="0.25">
      <c r="A23" s="51">
        <v>2</v>
      </c>
      <c r="B23" s="51">
        <v>600</v>
      </c>
      <c r="C23" s="52" t="s">
        <v>137</v>
      </c>
      <c r="D23" s="39">
        <v>423843</v>
      </c>
      <c r="E23" s="40">
        <v>0</v>
      </c>
      <c r="F23" s="41">
        <v>4918</v>
      </c>
      <c r="G23" s="40">
        <v>5061</v>
      </c>
      <c r="H23" s="42">
        <v>2.5030000000000001</v>
      </c>
      <c r="I23" s="41">
        <v>487</v>
      </c>
      <c r="J23" s="43">
        <f t="shared" si="0"/>
        <v>9.6199999999999994E-2</v>
      </c>
      <c r="K23" s="41">
        <v>64</v>
      </c>
      <c r="L23" s="41">
        <v>1947</v>
      </c>
      <c r="M23" s="41">
        <v>681</v>
      </c>
      <c r="N23" s="41">
        <f t="shared" si="1"/>
        <v>3.2870999999999997</v>
      </c>
      <c r="O23" s="41">
        <f t="shared" si="2"/>
        <v>34.976900000000001</v>
      </c>
      <c r="P23" s="41">
        <v>3902</v>
      </c>
      <c r="Q23" s="41">
        <v>3321</v>
      </c>
      <c r="R23" s="41">
        <v>4704</v>
      </c>
      <c r="S23" s="41">
        <v>4663</v>
      </c>
      <c r="T23" s="53">
        <v>4918</v>
      </c>
      <c r="U23" s="53">
        <f t="shared" si="3"/>
        <v>4918</v>
      </c>
      <c r="V23" s="44">
        <f t="shared" si="4"/>
        <v>0</v>
      </c>
      <c r="W23" s="54">
        <v>5647319</v>
      </c>
      <c r="X23" s="55">
        <v>2831082</v>
      </c>
      <c r="Y23" s="41">
        <v>1.9754763342532862</v>
      </c>
      <c r="Z23" s="41">
        <f t="shared" si="5"/>
        <v>2489.5261999999998</v>
      </c>
      <c r="AA23" s="41">
        <f t="shared" si="6"/>
        <v>0</v>
      </c>
      <c r="AB23" s="41">
        <f t="shared" si="7"/>
        <v>0.426315</v>
      </c>
      <c r="AC23" s="41" t="str">
        <f t="shared" si="8"/>
        <v/>
      </c>
      <c r="AD23" s="41" t="str">
        <f t="shared" si="9"/>
        <v/>
      </c>
      <c r="AE23" s="41" t="str">
        <f t="shared" si="10"/>
        <v/>
      </c>
      <c r="AF23" s="41" t="str">
        <f t="shared" si="11"/>
        <v/>
      </c>
      <c r="AG23" s="41">
        <f t="shared" si="12"/>
        <v>522.74360968999986</v>
      </c>
      <c r="AH23" s="41" t="str">
        <f t="shared" si="13"/>
        <v/>
      </c>
      <c r="AI23" s="41" t="str">
        <f t="shared" si="14"/>
        <v/>
      </c>
      <c r="AJ23" s="41" t="str">
        <f t="shared" si="15"/>
        <v/>
      </c>
      <c r="AK23" s="41" t="str">
        <f t="shared" si="16"/>
        <v/>
      </c>
      <c r="AL23" s="44">
        <f t="shared" si="17"/>
        <v>522.74</v>
      </c>
      <c r="AM23" s="44">
        <f t="shared" si="18"/>
        <v>591.24</v>
      </c>
      <c r="AN23" s="40">
        <f t="shared" si="19"/>
        <v>584729</v>
      </c>
      <c r="AO23" s="45">
        <f t="shared" si="20"/>
        <v>2.8574476651868366E-2</v>
      </c>
      <c r="AP23" s="40">
        <f t="shared" si="21"/>
        <v>4597.233250612494</v>
      </c>
      <c r="AQ23" s="41">
        <v>0</v>
      </c>
      <c r="AR23" s="40">
        <f t="shared" si="22"/>
        <v>428440</v>
      </c>
      <c r="AS23" s="40">
        <f t="shared" si="23"/>
        <v>50610</v>
      </c>
      <c r="AT23" s="40">
        <f t="shared" si="24"/>
        <v>141554.1</v>
      </c>
      <c r="AU23" s="40">
        <f t="shared" si="25"/>
        <v>373233</v>
      </c>
      <c r="AV23" s="46">
        <f t="shared" si="26"/>
        <v>428440</v>
      </c>
      <c r="AW23" s="40">
        <f>AX23-AV23</f>
        <v>0</v>
      </c>
      <c r="AX23" s="59">
        <f>IF(D23&gt;AV23,AV23+(D23-AV23),AV23)</f>
        <v>428440</v>
      </c>
    </row>
    <row r="24" spans="1:50" ht="15" customHeight="1" x14ac:dyDescent="0.25">
      <c r="A24" s="51">
        <v>2</v>
      </c>
      <c r="B24" s="51">
        <v>700</v>
      </c>
      <c r="C24" s="52" t="s">
        <v>580</v>
      </c>
      <c r="D24" s="39">
        <v>51686</v>
      </c>
      <c r="E24" s="40">
        <v>0</v>
      </c>
      <c r="F24" s="41">
        <v>4443</v>
      </c>
      <c r="G24" s="40">
        <v>4771</v>
      </c>
      <c r="H24" s="42">
        <v>3.097</v>
      </c>
      <c r="I24" s="41">
        <v>584</v>
      </c>
      <c r="J24" s="43">
        <f t="shared" si="0"/>
        <v>0.12239999999999999</v>
      </c>
      <c r="K24" s="41">
        <v>180</v>
      </c>
      <c r="L24" s="41">
        <v>1467</v>
      </c>
      <c r="M24" s="41">
        <v>107</v>
      </c>
      <c r="N24" s="41">
        <f t="shared" si="1"/>
        <v>12.2699</v>
      </c>
      <c r="O24" s="41">
        <f t="shared" si="2"/>
        <v>7.2938000000000001</v>
      </c>
      <c r="P24" s="41">
        <v>1129</v>
      </c>
      <c r="Q24" s="41">
        <v>1976</v>
      </c>
      <c r="R24" s="41">
        <v>2401</v>
      </c>
      <c r="S24" s="41">
        <v>3557</v>
      </c>
      <c r="T24" s="53">
        <v>4443</v>
      </c>
      <c r="U24" s="53">
        <f t="shared" si="3"/>
        <v>4443</v>
      </c>
      <c r="V24" s="44">
        <f t="shared" si="4"/>
        <v>0</v>
      </c>
      <c r="W24" s="54">
        <v>6783931</v>
      </c>
      <c r="X24" s="55">
        <v>1571042</v>
      </c>
      <c r="Y24" s="41">
        <v>35.094576113866168</v>
      </c>
      <c r="Z24" s="41">
        <f t="shared" si="5"/>
        <v>126.60080000000001</v>
      </c>
      <c r="AA24" s="41">
        <f t="shared" si="6"/>
        <v>0</v>
      </c>
      <c r="AB24" s="41">
        <f t="shared" si="7"/>
        <v>0.426315</v>
      </c>
      <c r="AC24" s="41" t="str">
        <f t="shared" si="8"/>
        <v/>
      </c>
      <c r="AD24" s="41" t="str">
        <f t="shared" si="9"/>
        <v/>
      </c>
      <c r="AE24" s="41" t="str">
        <f t="shared" si="10"/>
        <v/>
      </c>
      <c r="AF24" s="41" t="str">
        <f t="shared" si="11"/>
        <v/>
      </c>
      <c r="AG24" s="41">
        <f t="shared" si="12"/>
        <v>537.93437460999996</v>
      </c>
      <c r="AH24" s="41" t="str">
        <f t="shared" si="13"/>
        <v/>
      </c>
      <c r="AI24" s="41" t="str">
        <f t="shared" si="14"/>
        <v/>
      </c>
      <c r="AJ24" s="41" t="str">
        <f t="shared" si="15"/>
        <v/>
      </c>
      <c r="AK24" s="41" t="str">
        <f t="shared" si="16"/>
        <v/>
      </c>
      <c r="AL24" s="44">
        <f t="shared" si="17"/>
        <v>537.92999999999995</v>
      </c>
      <c r="AM24" s="44">
        <f t="shared" si="18"/>
        <v>608.41999999999996</v>
      </c>
      <c r="AN24" s="40">
        <f t="shared" si="19"/>
        <v>10680</v>
      </c>
      <c r="AO24" s="45">
        <f t="shared" si="20"/>
        <v>2.8574476651868366E-2</v>
      </c>
      <c r="AP24" s="40">
        <f t="shared" si="21"/>
        <v>-1171.7249895865143</v>
      </c>
      <c r="AQ24" s="41">
        <v>0</v>
      </c>
      <c r="AR24" s="40">
        <f t="shared" si="22"/>
        <v>10680</v>
      </c>
      <c r="AS24" s="40">
        <f t="shared" si="23"/>
        <v>47710</v>
      </c>
      <c r="AT24" s="40">
        <f t="shared" si="24"/>
        <v>78552.100000000006</v>
      </c>
      <c r="AU24" s="40">
        <f t="shared" si="25"/>
        <v>3976</v>
      </c>
      <c r="AV24" s="46">
        <f t="shared" si="26"/>
        <v>10680</v>
      </c>
      <c r="AW24" s="40">
        <f>AX24-AV24</f>
        <v>41006</v>
      </c>
      <c r="AX24" s="59">
        <f>IF(D24&gt;AV24,AV24+(D24-AV24),AV24)</f>
        <v>51686</v>
      </c>
    </row>
    <row r="25" spans="1:50" ht="15" customHeight="1" x14ac:dyDescent="0.25">
      <c r="A25" s="51">
        <v>2</v>
      </c>
      <c r="B25" s="51">
        <v>800</v>
      </c>
      <c r="C25" s="52" t="s">
        <v>281</v>
      </c>
      <c r="D25" s="39">
        <v>1823221</v>
      </c>
      <c r="E25" s="40">
        <v>0</v>
      </c>
      <c r="F25" s="41">
        <v>27208</v>
      </c>
      <c r="G25" s="40">
        <v>29374</v>
      </c>
      <c r="H25" s="42">
        <v>2.476</v>
      </c>
      <c r="I25" s="41">
        <v>24513</v>
      </c>
      <c r="J25" s="43">
        <f t="shared" si="0"/>
        <v>0.83450000000000002</v>
      </c>
      <c r="K25" s="41">
        <v>161</v>
      </c>
      <c r="L25" s="41">
        <v>11268</v>
      </c>
      <c r="M25" s="41">
        <v>5994</v>
      </c>
      <c r="N25" s="41">
        <f t="shared" si="1"/>
        <v>1.4288000000000001</v>
      </c>
      <c r="O25" s="41">
        <f t="shared" si="2"/>
        <v>53.194900000000004</v>
      </c>
      <c r="P25" s="41">
        <v>29233</v>
      </c>
      <c r="Q25" s="41">
        <v>30228</v>
      </c>
      <c r="R25" s="41">
        <v>28335</v>
      </c>
      <c r="S25" s="41">
        <v>27449</v>
      </c>
      <c r="T25" s="53">
        <v>27208</v>
      </c>
      <c r="U25" s="53">
        <f t="shared" si="3"/>
        <v>30228</v>
      </c>
      <c r="V25" s="44">
        <f t="shared" si="4"/>
        <v>2.83</v>
      </c>
      <c r="W25" s="54">
        <v>38503972</v>
      </c>
      <c r="X25" s="55">
        <v>16235593</v>
      </c>
      <c r="Y25" s="41">
        <v>10.889277865380071</v>
      </c>
      <c r="Z25" s="41">
        <f t="shared" si="5"/>
        <v>2498.6046000000001</v>
      </c>
      <c r="AA25" s="41">
        <f t="shared" si="6"/>
        <v>0</v>
      </c>
      <c r="AB25" s="41">
        <f t="shared" si="7"/>
        <v>0.426315</v>
      </c>
      <c r="AC25" s="41" t="str">
        <f t="shared" si="8"/>
        <v/>
      </c>
      <c r="AD25" s="41" t="str">
        <f t="shared" si="9"/>
        <v/>
      </c>
      <c r="AE25" s="41" t="str">
        <f t="shared" si="10"/>
        <v/>
      </c>
      <c r="AF25" s="41" t="str">
        <f t="shared" si="11"/>
        <v/>
      </c>
      <c r="AG25" s="41">
        <f t="shared" si="12"/>
        <v>0</v>
      </c>
      <c r="AH25" s="41">
        <f t="shared" si="13"/>
        <v>561.98917289499991</v>
      </c>
      <c r="AI25" s="41" t="str">
        <f t="shared" si="14"/>
        <v/>
      </c>
      <c r="AJ25" s="41" t="str">
        <f t="shared" si="15"/>
        <v/>
      </c>
      <c r="AK25" s="41" t="str">
        <f t="shared" si="16"/>
        <v/>
      </c>
      <c r="AL25" s="44">
        <f t="shared" si="17"/>
        <v>561.99</v>
      </c>
      <c r="AM25" s="44">
        <f t="shared" si="18"/>
        <v>635.63</v>
      </c>
      <c r="AN25" s="40">
        <f t="shared" si="19"/>
        <v>2256175</v>
      </c>
      <c r="AO25" s="45">
        <f t="shared" si="20"/>
        <v>2.8574476651868366E-2</v>
      </c>
      <c r="AP25" s="40">
        <f t="shared" si="21"/>
        <v>12371.433964333017</v>
      </c>
      <c r="AQ25" s="41">
        <v>0</v>
      </c>
      <c r="AR25" s="40">
        <f t="shared" si="22"/>
        <v>1835592</v>
      </c>
      <c r="AS25" s="40">
        <f t="shared" si="23"/>
        <v>293740</v>
      </c>
      <c r="AT25" s="40">
        <f t="shared" si="24"/>
        <v>811779.65</v>
      </c>
      <c r="AU25" s="40">
        <f t="shared" si="25"/>
        <v>1529481</v>
      </c>
      <c r="AV25" s="46">
        <f t="shared" si="26"/>
        <v>1835592</v>
      </c>
      <c r="AW25" s="40">
        <f>AX25-AV25</f>
        <v>0</v>
      </c>
      <c r="AX25" s="59">
        <f>IF(D25&gt;AV25,AV25+(D25-AV25),AV25)</f>
        <v>1835592</v>
      </c>
    </row>
    <row r="26" spans="1:50" ht="15" customHeight="1" x14ac:dyDescent="0.25">
      <c r="A26" s="51">
        <v>2</v>
      </c>
      <c r="B26" s="51">
        <v>900</v>
      </c>
      <c r="C26" s="52" t="s">
        <v>454</v>
      </c>
      <c r="D26" s="39">
        <v>440657</v>
      </c>
      <c r="E26" s="40">
        <v>0</v>
      </c>
      <c r="F26" s="41">
        <v>2049</v>
      </c>
      <c r="G26" s="40">
        <v>2356</v>
      </c>
      <c r="H26" s="42">
        <v>2.6339999999999999</v>
      </c>
      <c r="I26" s="41">
        <v>544</v>
      </c>
      <c r="J26" s="43">
        <f t="shared" si="0"/>
        <v>0.23089999999999999</v>
      </c>
      <c r="K26" s="41">
        <v>0</v>
      </c>
      <c r="L26" s="41">
        <v>841</v>
      </c>
      <c r="M26" s="41">
        <v>387</v>
      </c>
      <c r="N26" s="41">
        <f t="shared" si="1"/>
        <v>0</v>
      </c>
      <c r="O26" s="41">
        <f t="shared" si="2"/>
        <v>46.016600000000004</v>
      </c>
      <c r="P26" s="41">
        <v>2165</v>
      </c>
      <c r="Q26" s="41">
        <v>2150</v>
      </c>
      <c r="R26" s="41">
        <v>2279</v>
      </c>
      <c r="S26" s="41">
        <v>2214</v>
      </c>
      <c r="T26" s="53">
        <v>2049</v>
      </c>
      <c r="U26" s="53">
        <f t="shared" si="3"/>
        <v>2279</v>
      </c>
      <c r="V26" s="44">
        <f t="shared" si="4"/>
        <v>0</v>
      </c>
      <c r="W26" s="54">
        <v>2281828</v>
      </c>
      <c r="X26" s="55">
        <v>1197773</v>
      </c>
      <c r="Y26" s="41">
        <v>0.68492981434663014</v>
      </c>
      <c r="Z26" s="41">
        <f t="shared" si="5"/>
        <v>2991.5473999999999</v>
      </c>
      <c r="AA26" s="41">
        <f t="shared" si="6"/>
        <v>0</v>
      </c>
      <c r="AB26" s="41">
        <f t="shared" si="7"/>
        <v>0.426315</v>
      </c>
      <c r="AC26" s="41" t="str">
        <f t="shared" si="8"/>
        <v/>
      </c>
      <c r="AD26" s="41" t="str">
        <f t="shared" si="9"/>
        <v/>
      </c>
      <c r="AE26" s="41">
        <f t="shared" si="10"/>
        <v>1237.952</v>
      </c>
      <c r="AF26" s="41">
        <f t="shared" si="11"/>
        <v>630</v>
      </c>
      <c r="AG26" s="41">
        <f t="shared" si="12"/>
        <v>0</v>
      </c>
      <c r="AH26" s="41" t="str">
        <f t="shared" si="13"/>
        <v/>
      </c>
      <c r="AI26" s="41" t="str">
        <f t="shared" si="14"/>
        <v/>
      </c>
      <c r="AJ26" s="41" t="str">
        <f t="shared" si="15"/>
        <v/>
      </c>
      <c r="AK26" s="41" t="str">
        <f t="shared" si="16"/>
        <v/>
      </c>
      <c r="AL26" s="44">
        <f t="shared" si="17"/>
        <v>630</v>
      </c>
      <c r="AM26" s="44">
        <f t="shared" si="18"/>
        <v>712.55</v>
      </c>
      <c r="AN26" s="40">
        <f t="shared" si="19"/>
        <v>705990</v>
      </c>
      <c r="AO26" s="45">
        <f t="shared" si="20"/>
        <v>2.8574476651868366E-2</v>
      </c>
      <c r="AP26" s="40">
        <f t="shared" si="21"/>
        <v>7581.7516134701891</v>
      </c>
      <c r="AQ26" s="41">
        <v>0</v>
      </c>
      <c r="AR26" s="40">
        <f t="shared" si="22"/>
        <v>448239</v>
      </c>
      <c r="AS26" s="40">
        <f t="shared" si="23"/>
        <v>23560</v>
      </c>
      <c r="AT26" s="40">
        <f t="shared" si="24"/>
        <v>59888.65</v>
      </c>
      <c r="AU26" s="40">
        <f t="shared" si="25"/>
        <v>417097</v>
      </c>
      <c r="AV26" s="46">
        <f t="shared" si="26"/>
        <v>448239</v>
      </c>
      <c r="AW26" s="40">
        <f>AX26-AV26</f>
        <v>0</v>
      </c>
      <c r="AX26" s="59">
        <f>IF(D26&gt;AV26,AV26+(D26-AV26),AV26)</f>
        <v>448239</v>
      </c>
    </row>
    <row r="27" spans="1:50" ht="15" customHeight="1" x14ac:dyDescent="0.25">
      <c r="A27" s="51">
        <v>2</v>
      </c>
      <c r="B27" s="51">
        <v>1000</v>
      </c>
      <c r="C27" s="52" t="s">
        <v>166</v>
      </c>
      <c r="D27" s="39">
        <v>1176071</v>
      </c>
      <c r="E27" s="40">
        <v>0</v>
      </c>
      <c r="F27" s="41">
        <v>61476</v>
      </c>
      <c r="G27" s="40">
        <v>63968</v>
      </c>
      <c r="H27" s="42">
        <v>2.6040000000000001</v>
      </c>
      <c r="I27" s="41">
        <v>25842</v>
      </c>
      <c r="J27" s="43">
        <f t="shared" si="0"/>
        <v>0.40400000000000003</v>
      </c>
      <c r="K27" s="41">
        <v>335</v>
      </c>
      <c r="L27" s="41">
        <v>24838</v>
      </c>
      <c r="M27" s="41">
        <v>6191</v>
      </c>
      <c r="N27" s="41">
        <f t="shared" si="1"/>
        <v>1.3487</v>
      </c>
      <c r="O27" s="41">
        <f t="shared" si="2"/>
        <v>24.9255</v>
      </c>
      <c r="P27" s="41">
        <v>30505</v>
      </c>
      <c r="Q27" s="41">
        <v>35826</v>
      </c>
      <c r="R27" s="41">
        <v>52978</v>
      </c>
      <c r="S27" s="41">
        <v>61607</v>
      </c>
      <c r="T27" s="53">
        <v>61476</v>
      </c>
      <c r="U27" s="53">
        <f t="shared" si="3"/>
        <v>61607</v>
      </c>
      <c r="V27" s="44">
        <f t="shared" si="4"/>
        <v>0</v>
      </c>
      <c r="W27" s="54">
        <v>78739997</v>
      </c>
      <c r="X27" s="55">
        <v>29404739</v>
      </c>
      <c r="Y27" s="41">
        <v>23.339462190558411</v>
      </c>
      <c r="Z27" s="41">
        <f t="shared" si="5"/>
        <v>2633.9938999999999</v>
      </c>
      <c r="AA27" s="41">
        <f t="shared" si="6"/>
        <v>0</v>
      </c>
      <c r="AB27" s="41">
        <f t="shared" si="7"/>
        <v>0.426315</v>
      </c>
      <c r="AC27" s="41" t="str">
        <f t="shared" si="8"/>
        <v/>
      </c>
      <c r="AD27" s="41" t="str">
        <f t="shared" si="9"/>
        <v/>
      </c>
      <c r="AE27" s="41" t="str">
        <f t="shared" si="10"/>
        <v/>
      </c>
      <c r="AF27" s="41" t="str">
        <f t="shared" si="11"/>
        <v/>
      </c>
      <c r="AG27" s="41">
        <f t="shared" si="12"/>
        <v>0</v>
      </c>
      <c r="AH27" s="41">
        <f t="shared" si="13"/>
        <v>457.47213209999995</v>
      </c>
      <c r="AI27" s="41" t="str">
        <f t="shared" si="14"/>
        <v/>
      </c>
      <c r="AJ27" s="41" t="str">
        <f t="shared" si="15"/>
        <v/>
      </c>
      <c r="AK27" s="41" t="str">
        <f t="shared" si="16"/>
        <v/>
      </c>
      <c r="AL27" s="44">
        <f t="shared" si="17"/>
        <v>457.47</v>
      </c>
      <c r="AM27" s="44">
        <f t="shared" si="18"/>
        <v>517.41</v>
      </c>
      <c r="AN27" s="40">
        <f t="shared" si="19"/>
        <v>0</v>
      </c>
      <c r="AO27" s="45">
        <f t="shared" si="20"/>
        <v>2.8574476651868366E-2</v>
      </c>
      <c r="AP27" s="40">
        <f t="shared" si="21"/>
        <v>-33605.613330439483</v>
      </c>
      <c r="AQ27" s="41">
        <v>0</v>
      </c>
      <c r="AR27" s="40">
        <f t="shared" si="22"/>
        <v>0</v>
      </c>
      <c r="AS27" s="40">
        <f t="shared" si="23"/>
        <v>639680</v>
      </c>
      <c r="AT27" s="40">
        <f t="shared" si="24"/>
        <v>1470236.9500000002</v>
      </c>
      <c r="AU27" s="40">
        <f t="shared" si="25"/>
        <v>536391</v>
      </c>
      <c r="AV27" s="46">
        <f t="shared" si="26"/>
        <v>536391</v>
      </c>
      <c r="AW27" s="40">
        <f>AX27-AV27</f>
        <v>639680</v>
      </c>
      <c r="AX27" s="59">
        <f>IF(D27&gt;AV27,AV27+(D27-AV27),AV27)</f>
        <v>1176071</v>
      </c>
    </row>
    <row r="28" spans="1:50" ht="15" customHeight="1" x14ac:dyDescent="0.25">
      <c r="A28" s="51">
        <v>2</v>
      </c>
      <c r="B28" s="51">
        <v>1200</v>
      </c>
      <c r="C28" s="52" t="s">
        <v>635</v>
      </c>
      <c r="D28" s="39">
        <v>0</v>
      </c>
      <c r="E28" s="40">
        <v>0</v>
      </c>
      <c r="F28" s="41">
        <v>23668</v>
      </c>
      <c r="G28" s="40">
        <v>27263</v>
      </c>
      <c r="H28" s="42">
        <v>2.8889999999999998</v>
      </c>
      <c r="I28" s="41">
        <v>6947</v>
      </c>
      <c r="J28" s="43">
        <f t="shared" si="0"/>
        <v>0.25480000000000003</v>
      </c>
      <c r="K28" s="41">
        <v>66</v>
      </c>
      <c r="L28" s="41">
        <v>9331</v>
      </c>
      <c r="M28" s="41">
        <v>528</v>
      </c>
      <c r="N28" s="41">
        <f t="shared" si="1"/>
        <v>0.70730000000000004</v>
      </c>
      <c r="O28" s="41">
        <f t="shared" si="2"/>
        <v>5.6585999999999999</v>
      </c>
      <c r="P28" s="41">
        <v>0</v>
      </c>
      <c r="Q28" s="41">
        <v>10093</v>
      </c>
      <c r="R28" s="41">
        <v>12408</v>
      </c>
      <c r="S28" s="41">
        <v>18510</v>
      </c>
      <c r="T28" s="53">
        <v>23668</v>
      </c>
      <c r="U28" s="53">
        <f t="shared" si="3"/>
        <v>23668</v>
      </c>
      <c r="V28" s="44">
        <f t="shared" si="4"/>
        <v>0</v>
      </c>
      <c r="W28" s="54">
        <v>33024780</v>
      </c>
      <c r="X28" s="55">
        <v>12515183</v>
      </c>
      <c r="Y28" s="41">
        <v>29.791324129687087</v>
      </c>
      <c r="Z28" s="41">
        <f t="shared" si="5"/>
        <v>794.45950000000005</v>
      </c>
      <c r="AA28" s="41">
        <f t="shared" si="6"/>
        <v>0</v>
      </c>
      <c r="AB28" s="41">
        <f t="shared" si="7"/>
        <v>0.426315</v>
      </c>
      <c r="AC28" s="41" t="str">
        <f t="shared" si="8"/>
        <v/>
      </c>
      <c r="AD28" s="41" t="str">
        <f t="shared" si="9"/>
        <v/>
      </c>
      <c r="AE28" s="41" t="str">
        <f t="shared" si="10"/>
        <v/>
      </c>
      <c r="AF28" s="41" t="str">
        <f t="shared" si="11"/>
        <v/>
      </c>
      <c r="AG28" s="41">
        <f t="shared" si="12"/>
        <v>0</v>
      </c>
      <c r="AH28" s="41">
        <f t="shared" si="13"/>
        <v>411.23666292999997</v>
      </c>
      <c r="AI28" s="41" t="str">
        <f t="shared" si="14"/>
        <v/>
      </c>
      <c r="AJ28" s="41" t="str">
        <f t="shared" si="15"/>
        <v/>
      </c>
      <c r="AK28" s="41" t="str">
        <f t="shared" si="16"/>
        <v/>
      </c>
      <c r="AL28" s="44">
        <f t="shared" si="17"/>
        <v>411.24</v>
      </c>
      <c r="AM28" s="44">
        <f t="shared" si="18"/>
        <v>465.13</v>
      </c>
      <c r="AN28" s="40">
        <f t="shared" si="19"/>
        <v>0</v>
      </c>
      <c r="AO28" s="45">
        <f t="shared" si="20"/>
        <v>2.8574476651868366E-2</v>
      </c>
      <c r="AP28" s="40">
        <f t="shared" si="21"/>
        <v>0</v>
      </c>
      <c r="AQ28" s="41">
        <v>0</v>
      </c>
      <c r="AR28" s="40">
        <f t="shared" si="22"/>
        <v>0</v>
      </c>
      <c r="AS28" s="40">
        <f t="shared" si="23"/>
        <v>272630</v>
      </c>
      <c r="AT28" s="40">
        <f t="shared" si="24"/>
        <v>625759.15</v>
      </c>
      <c r="AU28" s="40">
        <f t="shared" si="25"/>
        <v>-272630</v>
      </c>
      <c r="AV28" s="46">
        <f t="shared" si="26"/>
        <v>0</v>
      </c>
      <c r="AW28" s="40">
        <f>AX28-AV28</f>
        <v>0</v>
      </c>
      <c r="AX28" s="59">
        <f>IF(D28&gt;AV28,AV28+(D28-AV28),AV28)</f>
        <v>0</v>
      </c>
    </row>
    <row r="29" spans="1:50" ht="15" customHeight="1" x14ac:dyDescent="0.25">
      <c r="A29" s="51">
        <v>2</v>
      </c>
      <c r="B29" s="51">
        <v>1300</v>
      </c>
      <c r="C29" s="52" t="s">
        <v>457</v>
      </c>
      <c r="D29" s="39">
        <v>0</v>
      </c>
      <c r="E29" s="40">
        <v>0</v>
      </c>
      <c r="F29" s="41">
        <v>20216</v>
      </c>
      <c r="G29" s="40">
        <v>21995</v>
      </c>
      <c r="H29" s="42">
        <v>2.9849999999999999</v>
      </c>
      <c r="I29" s="41">
        <v>4582</v>
      </c>
      <c r="J29" s="43">
        <f t="shared" si="0"/>
        <v>0.20830000000000001</v>
      </c>
      <c r="K29" s="41">
        <v>64</v>
      </c>
      <c r="L29" s="41">
        <v>7049</v>
      </c>
      <c r="M29" s="41">
        <v>602</v>
      </c>
      <c r="N29" s="41">
        <f t="shared" si="1"/>
        <v>0.90790000000000004</v>
      </c>
      <c r="O29" s="41">
        <f t="shared" si="2"/>
        <v>8.5402000000000005</v>
      </c>
      <c r="P29" s="41">
        <v>3692</v>
      </c>
      <c r="Q29" s="41">
        <v>4966</v>
      </c>
      <c r="R29" s="41">
        <v>8807</v>
      </c>
      <c r="S29" s="41">
        <v>16791</v>
      </c>
      <c r="T29" s="53">
        <v>20216</v>
      </c>
      <c r="U29" s="53">
        <f t="shared" si="3"/>
        <v>20216</v>
      </c>
      <c r="V29" s="44">
        <f t="shared" si="4"/>
        <v>0</v>
      </c>
      <c r="W29" s="54">
        <v>27672954</v>
      </c>
      <c r="X29" s="55">
        <v>10487974</v>
      </c>
      <c r="Y29" s="41">
        <v>33.213603306270144</v>
      </c>
      <c r="Z29" s="41">
        <f t="shared" si="5"/>
        <v>608.66629999999998</v>
      </c>
      <c r="AA29" s="41">
        <f t="shared" si="6"/>
        <v>0</v>
      </c>
      <c r="AB29" s="41">
        <f t="shared" si="7"/>
        <v>0.426315</v>
      </c>
      <c r="AC29" s="41" t="str">
        <f t="shared" si="8"/>
        <v/>
      </c>
      <c r="AD29" s="41" t="str">
        <f t="shared" si="9"/>
        <v/>
      </c>
      <c r="AE29" s="41" t="str">
        <f t="shared" si="10"/>
        <v/>
      </c>
      <c r="AF29" s="41" t="str">
        <f t="shared" si="11"/>
        <v/>
      </c>
      <c r="AG29" s="41">
        <f t="shared" si="12"/>
        <v>0</v>
      </c>
      <c r="AH29" s="41">
        <f t="shared" si="13"/>
        <v>405.29727138499993</v>
      </c>
      <c r="AI29" s="41" t="str">
        <f t="shared" si="14"/>
        <v/>
      </c>
      <c r="AJ29" s="41" t="str">
        <f t="shared" si="15"/>
        <v/>
      </c>
      <c r="AK29" s="41" t="str">
        <f t="shared" si="16"/>
        <v/>
      </c>
      <c r="AL29" s="44">
        <f t="shared" si="17"/>
        <v>405.3</v>
      </c>
      <c r="AM29" s="44">
        <f t="shared" si="18"/>
        <v>458.41</v>
      </c>
      <c r="AN29" s="40">
        <f t="shared" si="19"/>
        <v>0</v>
      </c>
      <c r="AO29" s="45">
        <f t="shared" si="20"/>
        <v>2.8574476651868366E-2</v>
      </c>
      <c r="AP29" s="40">
        <f t="shared" si="21"/>
        <v>0</v>
      </c>
      <c r="AQ29" s="41">
        <v>0</v>
      </c>
      <c r="AR29" s="40">
        <f t="shared" si="22"/>
        <v>0</v>
      </c>
      <c r="AS29" s="40">
        <f t="shared" si="23"/>
        <v>219950</v>
      </c>
      <c r="AT29" s="40">
        <f t="shared" si="24"/>
        <v>524398.70000000007</v>
      </c>
      <c r="AU29" s="40">
        <f t="shared" si="25"/>
        <v>-219950</v>
      </c>
      <c r="AV29" s="46">
        <f t="shared" si="26"/>
        <v>0</v>
      </c>
      <c r="AW29" s="40">
        <f>AX29-AV29</f>
        <v>0</v>
      </c>
      <c r="AX29" s="59">
        <f>IF(D29&gt;AV29,AV29+(D29-AV29),AV29)</f>
        <v>0</v>
      </c>
    </row>
    <row r="30" spans="1:50" ht="15" customHeight="1" x14ac:dyDescent="0.25">
      <c r="A30" s="51">
        <v>2</v>
      </c>
      <c r="B30" s="51">
        <v>1400</v>
      </c>
      <c r="C30" s="52" t="s">
        <v>219</v>
      </c>
      <c r="D30" s="39">
        <v>0</v>
      </c>
      <c r="E30" s="40">
        <v>0</v>
      </c>
      <c r="F30" s="41">
        <v>11626</v>
      </c>
      <c r="G30" s="40">
        <v>12184</v>
      </c>
      <c r="H30" s="42">
        <v>2.8319999999999999</v>
      </c>
      <c r="I30" s="41">
        <v>1332</v>
      </c>
      <c r="J30" s="43">
        <f t="shared" si="0"/>
        <v>0.10929999999999999</v>
      </c>
      <c r="K30" s="41">
        <v>150</v>
      </c>
      <c r="L30" s="41">
        <v>4402</v>
      </c>
      <c r="M30" s="41">
        <v>612</v>
      </c>
      <c r="N30" s="41">
        <f t="shared" si="1"/>
        <v>3.4075000000000002</v>
      </c>
      <c r="O30" s="41">
        <f t="shared" si="2"/>
        <v>13.902800000000001</v>
      </c>
      <c r="P30" s="41">
        <v>2586</v>
      </c>
      <c r="Q30" s="41">
        <v>6626</v>
      </c>
      <c r="R30" s="41">
        <v>8050</v>
      </c>
      <c r="S30" s="41">
        <v>10941</v>
      </c>
      <c r="T30" s="53">
        <v>11626</v>
      </c>
      <c r="U30" s="53">
        <f t="shared" si="3"/>
        <v>11626</v>
      </c>
      <c r="V30" s="44">
        <f t="shared" si="4"/>
        <v>0</v>
      </c>
      <c r="W30" s="54">
        <v>14227779</v>
      </c>
      <c r="X30" s="55">
        <v>5808265</v>
      </c>
      <c r="Y30" s="41">
        <v>47.974816099534053</v>
      </c>
      <c r="Z30" s="41">
        <f t="shared" si="5"/>
        <v>242.3355</v>
      </c>
      <c r="AA30" s="41">
        <f t="shared" si="6"/>
        <v>0</v>
      </c>
      <c r="AB30" s="41">
        <f t="shared" si="7"/>
        <v>0.426315</v>
      </c>
      <c r="AC30" s="41" t="str">
        <f t="shared" si="8"/>
        <v/>
      </c>
      <c r="AD30" s="41" t="str">
        <f t="shared" si="9"/>
        <v/>
      </c>
      <c r="AE30" s="41" t="str">
        <f t="shared" si="10"/>
        <v/>
      </c>
      <c r="AF30" s="41" t="str">
        <f t="shared" si="11"/>
        <v/>
      </c>
      <c r="AG30" s="41">
        <f t="shared" si="12"/>
        <v>0</v>
      </c>
      <c r="AH30" s="41">
        <f t="shared" si="13"/>
        <v>403.03938001500001</v>
      </c>
      <c r="AI30" s="41" t="str">
        <f t="shared" si="14"/>
        <v/>
      </c>
      <c r="AJ30" s="41" t="str">
        <f t="shared" si="15"/>
        <v/>
      </c>
      <c r="AK30" s="41" t="str">
        <f t="shared" si="16"/>
        <v/>
      </c>
      <c r="AL30" s="44">
        <f t="shared" si="17"/>
        <v>403.04</v>
      </c>
      <c r="AM30" s="44">
        <f t="shared" si="18"/>
        <v>455.85</v>
      </c>
      <c r="AN30" s="40">
        <f t="shared" si="19"/>
        <v>0</v>
      </c>
      <c r="AO30" s="45">
        <f t="shared" si="20"/>
        <v>2.8574476651868366E-2</v>
      </c>
      <c r="AP30" s="40">
        <f t="shared" si="21"/>
        <v>0</v>
      </c>
      <c r="AQ30" s="41">
        <v>0</v>
      </c>
      <c r="AR30" s="40">
        <f t="shared" si="22"/>
        <v>0</v>
      </c>
      <c r="AS30" s="40">
        <f t="shared" si="23"/>
        <v>121840</v>
      </c>
      <c r="AT30" s="40">
        <f t="shared" si="24"/>
        <v>290413.25</v>
      </c>
      <c r="AU30" s="40">
        <f t="shared" si="25"/>
        <v>-121840</v>
      </c>
      <c r="AV30" s="46">
        <f t="shared" si="26"/>
        <v>0</v>
      </c>
      <c r="AW30" s="40">
        <f>AX30-AV30</f>
        <v>0</v>
      </c>
      <c r="AX30" s="59">
        <f>IF(D30&gt;AV30,AV30+(D30-AV30),AV30)</f>
        <v>0</v>
      </c>
    </row>
    <row r="31" spans="1:50" ht="15" customHeight="1" x14ac:dyDescent="0.25">
      <c r="A31" s="51">
        <v>2</v>
      </c>
      <c r="B31" s="51">
        <v>1500</v>
      </c>
      <c r="C31" s="52" t="s">
        <v>364</v>
      </c>
      <c r="D31" s="39">
        <v>162011</v>
      </c>
      <c r="E31" s="40">
        <v>0</v>
      </c>
      <c r="F31" s="41">
        <v>744</v>
      </c>
      <c r="G31" s="40">
        <v>794</v>
      </c>
      <c r="H31" s="42">
        <v>2.0150000000000001</v>
      </c>
      <c r="I31" s="41">
        <v>684</v>
      </c>
      <c r="J31" s="43">
        <f t="shared" si="0"/>
        <v>0.86150000000000004</v>
      </c>
      <c r="K31" s="41">
        <v>2</v>
      </c>
      <c r="L31" s="41">
        <v>447</v>
      </c>
      <c r="M31" s="41">
        <v>175</v>
      </c>
      <c r="N31" s="41">
        <f t="shared" si="1"/>
        <v>0.44739999999999996</v>
      </c>
      <c r="O31" s="41">
        <f t="shared" si="2"/>
        <v>39.149899999999995</v>
      </c>
      <c r="P31" s="41">
        <v>1015</v>
      </c>
      <c r="Q31" s="41">
        <v>817</v>
      </c>
      <c r="R31" s="41">
        <v>749</v>
      </c>
      <c r="S31" s="41">
        <v>766</v>
      </c>
      <c r="T31" s="57">
        <v>744</v>
      </c>
      <c r="U31" s="53">
        <f t="shared" si="3"/>
        <v>1015</v>
      </c>
      <c r="V31" s="44">
        <f t="shared" si="4"/>
        <v>21.77</v>
      </c>
      <c r="W31" s="54">
        <v>736282</v>
      </c>
      <c r="X31" s="55">
        <v>681950</v>
      </c>
      <c r="Y31" s="41">
        <v>0.11975846992341277</v>
      </c>
      <c r="Z31" s="41">
        <f t="shared" si="5"/>
        <v>6212.5042000000003</v>
      </c>
      <c r="AA31" s="41">
        <f t="shared" si="6"/>
        <v>0</v>
      </c>
      <c r="AB31" s="41">
        <f t="shared" si="7"/>
        <v>0.426315</v>
      </c>
      <c r="AC31" s="41" t="str">
        <f t="shared" si="8"/>
        <v/>
      </c>
      <c r="AD31" s="41" t="str">
        <f t="shared" si="9"/>
        <v/>
      </c>
      <c r="AE31" s="41">
        <f t="shared" si="10"/>
        <v>664.69799999999998</v>
      </c>
      <c r="AF31" s="41">
        <f t="shared" si="11"/>
        <v>630</v>
      </c>
      <c r="AG31" s="41">
        <f t="shared" si="12"/>
        <v>0</v>
      </c>
      <c r="AH31" s="41" t="str">
        <f t="shared" si="13"/>
        <v/>
      </c>
      <c r="AI31" s="41" t="str">
        <f t="shared" si="14"/>
        <v/>
      </c>
      <c r="AJ31" s="41" t="str">
        <f t="shared" si="15"/>
        <v/>
      </c>
      <c r="AK31" s="41" t="str">
        <f t="shared" si="16"/>
        <v/>
      </c>
      <c r="AL31" s="44">
        <f t="shared" si="17"/>
        <v>630</v>
      </c>
      <c r="AM31" s="44">
        <f t="shared" si="18"/>
        <v>712.55</v>
      </c>
      <c r="AN31" s="40">
        <f t="shared" si="19"/>
        <v>251877</v>
      </c>
      <c r="AO31" s="45">
        <f t="shared" si="20"/>
        <v>2.8574476651868366E-2</v>
      </c>
      <c r="AP31" s="40">
        <f t="shared" si="21"/>
        <v>2567.8739187968026</v>
      </c>
      <c r="AQ31" s="41">
        <v>0</v>
      </c>
      <c r="AR31" s="40">
        <f t="shared" si="22"/>
        <v>164579</v>
      </c>
      <c r="AS31" s="40">
        <f t="shared" si="23"/>
        <v>7940</v>
      </c>
      <c r="AT31" s="40">
        <f t="shared" si="24"/>
        <v>34097.5</v>
      </c>
      <c r="AU31" s="40">
        <f t="shared" si="25"/>
        <v>154071</v>
      </c>
      <c r="AV31" s="46">
        <f t="shared" si="26"/>
        <v>164579</v>
      </c>
      <c r="AW31" s="40">
        <f>AX31-AV31</f>
        <v>0</v>
      </c>
      <c r="AX31" s="59">
        <f>IF(D31&gt;AV31,AV31+(D31-AV31),AV31)</f>
        <v>164579</v>
      </c>
    </row>
    <row r="32" spans="1:50" ht="15" customHeight="1" x14ac:dyDescent="0.25">
      <c r="A32" s="51">
        <v>2</v>
      </c>
      <c r="B32" s="51">
        <v>1600</v>
      </c>
      <c r="C32" s="52" t="s">
        <v>721</v>
      </c>
      <c r="D32" s="39">
        <v>510060</v>
      </c>
      <c r="E32" s="40">
        <v>0</v>
      </c>
      <c r="F32" s="41">
        <v>7218</v>
      </c>
      <c r="G32" s="40">
        <v>8049</v>
      </c>
      <c r="H32" s="42">
        <v>2.8980000000000001</v>
      </c>
      <c r="I32" s="41">
        <v>1564</v>
      </c>
      <c r="J32" s="43">
        <f t="shared" si="0"/>
        <v>0.1943</v>
      </c>
      <c r="K32" s="41">
        <v>80</v>
      </c>
      <c r="L32" s="41">
        <v>2677</v>
      </c>
      <c r="M32" s="41">
        <v>195</v>
      </c>
      <c r="N32" s="41">
        <f t="shared" si="1"/>
        <v>2.9883999999999999</v>
      </c>
      <c r="O32" s="41">
        <f t="shared" si="2"/>
        <v>7.2843000000000009</v>
      </c>
      <c r="P32" s="41">
        <v>897</v>
      </c>
      <c r="Q32" s="41">
        <v>1184</v>
      </c>
      <c r="R32" s="41">
        <v>2538</v>
      </c>
      <c r="S32" s="41">
        <v>4910</v>
      </c>
      <c r="T32" s="53">
        <v>7218</v>
      </c>
      <c r="U32" s="53">
        <f t="shared" si="3"/>
        <v>7218</v>
      </c>
      <c r="V32" s="44">
        <f t="shared" si="4"/>
        <v>0</v>
      </c>
      <c r="W32" s="54">
        <v>8249138</v>
      </c>
      <c r="X32" s="55">
        <v>3979065</v>
      </c>
      <c r="Y32" s="41">
        <v>23.968632673201576</v>
      </c>
      <c r="Z32" s="41">
        <f t="shared" si="5"/>
        <v>301.14359999999999</v>
      </c>
      <c r="AA32" s="41">
        <f t="shared" si="6"/>
        <v>0</v>
      </c>
      <c r="AB32" s="41">
        <f t="shared" si="7"/>
        <v>0.426315</v>
      </c>
      <c r="AC32" s="41" t="str">
        <f t="shared" si="8"/>
        <v/>
      </c>
      <c r="AD32" s="41" t="str">
        <f t="shared" si="9"/>
        <v/>
      </c>
      <c r="AE32" s="41" t="str">
        <f t="shared" si="10"/>
        <v/>
      </c>
      <c r="AF32" s="41" t="str">
        <f t="shared" si="11"/>
        <v/>
      </c>
      <c r="AG32" s="41">
        <f t="shared" si="12"/>
        <v>496.59303956000002</v>
      </c>
      <c r="AH32" s="41" t="str">
        <f t="shared" si="13"/>
        <v/>
      </c>
      <c r="AI32" s="41" t="str">
        <f t="shared" si="14"/>
        <v/>
      </c>
      <c r="AJ32" s="41" t="str">
        <f t="shared" si="15"/>
        <v/>
      </c>
      <c r="AK32" s="41" t="str">
        <f t="shared" si="16"/>
        <v/>
      </c>
      <c r="AL32" s="44">
        <f t="shared" si="17"/>
        <v>496.59</v>
      </c>
      <c r="AM32" s="44">
        <f t="shared" si="18"/>
        <v>561.66</v>
      </c>
      <c r="AN32" s="40">
        <f t="shared" si="19"/>
        <v>1004070</v>
      </c>
      <c r="AO32" s="45">
        <f t="shared" si="20"/>
        <v>2.8574476651868366E-2</v>
      </c>
      <c r="AP32" s="40">
        <f t="shared" si="21"/>
        <v>14116.077210789492</v>
      </c>
      <c r="AQ32" s="41">
        <v>0</v>
      </c>
      <c r="AR32" s="40">
        <f t="shared" si="22"/>
        <v>524176</v>
      </c>
      <c r="AS32" s="40">
        <f t="shared" si="23"/>
        <v>80490</v>
      </c>
      <c r="AT32" s="40">
        <f t="shared" si="24"/>
        <v>198953.25</v>
      </c>
      <c r="AU32" s="40">
        <f t="shared" si="25"/>
        <v>429570</v>
      </c>
      <c r="AV32" s="46">
        <f t="shared" si="26"/>
        <v>524176</v>
      </c>
      <c r="AW32" s="40">
        <f>AX32-AV32</f>
        <v>0</v>
      </c>
      <c r="AX32" s="59">
        <f>IF(D32&gt;AV32,AV32+(D32-AV32),AV32)</f>
        <v>524176</v>
      </c>
    </row>
    <row r="33" spans="1:50" ht="15" customHeight="1" x14ac:dyDescent="0.25">
      <c r="A33" s="51">
        <v>2</v>
      </c>
      <c r="B33" s="51">
        <v>1700</v>
      </c>
      <c r="C33" s="52" t="s">
        <v>330</v>
      </c>
      <c r="D33" s="39">
        <v>0</v>
      </c>
      <c r="E33" s="40">
        <v>0</v>
      </c>
      <c r="F33" s="41">
        <v>15296</v>
      </c>
      <c r="G33" s="40">
        <v>16706</v>
      </c>
      <c r="H33" s="42">
        <v>2.9529999999999998</v>
      </c>
      <c r="I33" s="41">
        <v>4129</v>
      </c>
      <c r="J33" s="43">
        <f t="shared" si="0"/>
        <v>0.2472</v>
      </c>
      <c r="K33" s="41">
        <v>144</v>
      </c>
      <c r="L33" s="41">
        <v>5976</v>
      </c>
      <c r="M33" s="41">
        <v>631</v>
      </c>
      <c r="N33" s="41">
        <f t="shared" si="1"/>
        <v>2.4095999999999997</v>
      </c>
      <c r="O33" s="41">
        <f t="shared" si="2"/>
        <v>10.5589</v>
      </c>
      <c r="P33" s="41">
        <v>0</v>
      </c>
      <c r="Q33" s="41">
        <v>7832</v>
      </c>
      <c r="R33" s="41">
        <v>8924</v>
      </c>
      <c r="S33" s="41">
        <v>12710</v>
      </c>
      <c r="T33" s="53">
        <v>15296</v>
      </c>
      <c r="U33" s="53">
        <f t="shared" si="3"/>
        <v>15296</v>
      </c>
      <c r="V33" s="44">
        <f t="shared" si="4"/>
        <v>0</v>
      </c>
      <c r="W33" s="54">
        <v>24328605</v>
      </c>
      <c r="X33" s="55">
        <v>5061984</v>
      </c>
      <c r="Y33" s="41">
        <v>35.716198685090433</v>
      </c>
      <c r="Z33" s="41">
        <f t="shared" si="5"/>
        <v>428.26510000000002</v>
      </c>
      <c r="AA33" s="41">
        <f t="shared" si="6"/>
        <v>0</v>
      </c>
      <c r="AB33" s="41">
        <f t="shared" si="7"/>
        <v>0.426315</v>
      </c>
      <c r="AC33" s="41" t="str">
        <f t="shared" si="8"/>
        <v/>
      </c>
      <c r="AD33" s="41" t="str">
        <f t="shared" si="9"/>
        <v/>
      </c>
      <c r="AE33" s="41" t="str">
        <f t="shared" si="10"/>
        <v/>
      </c>
      <c r="AF33" s="41" t="str">
        <f t="shared" si="11"/>
        <v/>
      </c>
      <c r="AG33" s="41">
        <f t="shared" si="12"/>
        <v>0</v>
      </c>
      <c r="AH33" s="41">
        <f t="shared" si="13"/>
        <v>422.24675096999999</v>
      </c>
      <c r="AI33" s="41" t="str">
        <f t="shared" si="14"/>
        <v/>
      </c>
      <c r="AJ33" s="41" t="str">
        <f t="shared" si="15"/>
        <v/>
      </c>
      <c r="AK33" s="41" t="str">
        <f t="shared" si="16"/>
        <v/>
      </c>
      <c r="AL33" s="44">
        <f t="shared" si="17"/>
        <v>422.25</v>
      </c>
      <c r="AM33" s="44">
        <f t="shared" si="18"/>
        <v>477.58</v>
      </c>
      <c r="AN33" s="40">
        <f t="shared" si="19"/>
        <v>0</v>
      </c>
      <c r="AO33" s="45">
        <f t="shared" si="20"/>
        <v>2.8574476651868366E-2</v>
      </c>
      <c r="AP33" s="40">
        <f t="shared" si="21"/>
        <v>0</v>
      </c>
      <c r="AQ33" s="41">
        <v>0</v>
      </c>
      <c r="AR33" s="40">
        <f t="shared" si="22"/>
        <v>0</v>
      </c>
      <c r="AS33" s="40">
        <f t="shared" si="23"/>
        <v>167060</v>
      </c>
      <c r="AT33" s="40">
        <f t="shared" si="24"/>
        <v>253099.2</v>
      </c>
      <c r="AU33" s="40">
        <f t="shared" si="25"/>
        <v>-167060</v>
      </c>
      <c r="AV33" s="46">
        <f t="shared" si="26"/>
        <v>0</v>
      </c>
      <c r="AW33" s="40">
        <f>AX33-AV33</f>
        <v>0</v>
      </c>
      <c r="AX33" s="59">
        <f>IF(D33&gt;AV33,AV33+(D33-AV33),AV33)</f>
        <v>0</v>
      </c>
    </row>
    <row r="34" spans="1:50" ht="15" customHeight="1" x14ac:dyDescent="0.25">
      <c r="A34" s="51">
        <v>2</v>
      </c>
      <c r="B34" s="51">
        <v>1800</v>
      </c>
      <c r="C34" s="52" t="s">
        <v>581</v>
      </c>
      <c r="D34" s="39">
        <v>128796</v>
      </c>
      <c r="E34" s="40">
        <v>0</v>
      </c>
      <c r="F34" s="41">
        <v>8031</v>
      </c>
      <c r="G34" s="40">
        <v>8868</v>
      </c>
      <c r="H34" s="42">
        <v>2.9140000000000001</v>
      </c>
      <c r="I34" s="41">
        <v>919</v>
      </c>
      <c r="J34" s="43">
        <f t="shared" si="0"/>
        <v>0.1036</v>
      </c>
      <c r="K34" s="41">
        <v>88</v>
      </c>
      <c r="L34" s="41">
        <v>3028</v>
      </c>
      <c r="M34" s="41">
        <v>127</v>
      </c>
      <c r="N34" s="41">
        <f t="shared" si="1"/>
        <v>2.9062000000000001</v>
      </c>
      <c r="O34" s="41">
        <f t="shared" si="2"/>
        <v>4.1942000000000004</v>
      </c>
      <c r="P34" s="41">
        <v>1674</v>
      </c>
      <c r="Q34" s="41">
        <v>3926</v>
      </c>
      <c r="R34" s="41">
        <v>5441</v>
      </c>
      <c r="S34" s="41">
        <v>6903</v>
      </c>
      <c r="T34" s="53">
        <v>8031</v>
      </c>
      <c r="U34" s="53">
        <f t="shared" si="3"/>
        <v>8031</v>
      </c>
      <c r="V34" s="44">
        <f t="shared" si="4"/>
        <v>0</v>
      </c>
      <c r="W34" s="54">
        <v>11500231</v>
      </c>
      <c r="X34" s="55">
        <v>2342672</v>
      </c>
      <c r="Y34" s="41">
        <v>35.158543977809934</v>
      </c>
      <c r="Z34" s="41">
        <f t="shared" si="5"/>
        <v>228.42240000000001</v>
      </c>
      <c r="AA34" s="41">
        <f t="shared" si="6"/>
        <v>0</v>
      </c>
      <c r="AB34" s="41">
        <f t="shared" si="7"/>
        <v>0.426315</v>
      </c>
      <c r="AC34" s="41" t="str">
        <f t="shared" si="8"/>
        <v/>
      </c>
      <c r="AD34" s="41" t="str">
        <f t="shared" si="9"/>
        <v/>
      </c>
      <c r="AE34" s="41" t="str">
        <f t="shared" si="10"/>
        <v/>
      </c>
      <c r="AF34" s="41" t="str">
        <f t="shared" si="11"/>
        <v/>
      </c>
      <c r="AG34" s="41">
        <f t="shared" si="12"/>
        <v>495.12860057999995</v>
      </c>
      <c r="AH34" s="41" t="str">
        <f t="shared" si="13"/>
        <v/>
      </c>
      <c r="AI34" s="41" t="str">
        <f t="shared" si="14"/>
        <v/>
      </c>
      <c r="AJ34" s="41" t="str">
        <f t="shared" si="15"/>
        <v/>
      </c>
      <c r="AK34" s="41" t="str">
        <f t="shared" si="16"/>
        <v/>
      </c>
      <c r="AL34" s="44">
        <f t="shared" si="17"/>
        <v>495.13</v>
      </c>
      <c r="AM34" s="44">
        <f t="shared" si="18"/>
        <v>560.01</v>
      </c>
      <c r="AN34" s="40">
        <f t="shared" si="19"/>
        <v>63448</v>
      </c>
      <c r="AO34" s="45">
        <f t="shared" si="20"/>
        <v>2.8574476651868366E-2</v>
      </c>
      <c r="AP34" s="40">
        <f t="shared" si="21"/>
        <v>-1867.284900246294</v>
      </c>
      <c r="AQ34" s="41">
        <v>0</v>
      </c>
      <c r="AR34" s="40">
        <f t="shared" si="22"/>
        <v>63448</v>
      </c>
      <c r="AS34" s="40">
        <f t="shared" si="23"/>
        <v>88680</v>
      </c>
      <c r="AT34" s="40">
        <f t="shared" si="24"/>
        <v>117133.6</v>
      </c>
      <c r="AU34" s="40">
        <f t="shared" si="25"/>
        <v>40116</v>
      </c>
      <c r="AV34" s="46">
        <f t="shared" si="26"/>
        <v>63448</v>
      </c>
      <c r="AW34" s="40">
        <f>AX34-AV34</f>
        <v>65348</v>
      </c>
      <c r="AX34" s="59">
        <f>IF(D34&gt;AV34,AV34+(D34-AV34),AV34)</f>
        <v>128796</v>
      </c>
    </row>
    <row r="35" spans="1:50" ht="15" customHeight="1" x14ac:dyDescent="0.25">
      <c r="A35" s="51">
        <v>2</v>
      </c>
      <c r="B35" s="51">
        <v>1900</v>
      </c>
      <c r="C35" s="52" t="s">
        <v>161</v>
      </c>
      <c r="D35" s="39">
        <v>0</v>
      </c>
      <c r="E35" s="40">
        <v>0</v>
      </c>
      <c r="F35" s="41">
        <v>3914</v>
      </c>
      <c r="G35" s="40">
        <v>4067</v>
      </c>
      <c r="H35" s="42">
        <v>2.75</v>
      </c>
      <c r="I35" s="41">
        <v>1597</v>
      </c>
      <c r="J35" s="43">
        <f t="shared" si="0"/>
        <v>0.39269999999999999</v>
      </c>
      <c r="K35" s="41">
        <v>63</v>
      </c>
      <c r="L35" s="41">
        <v>1556</v>
      </c>
      <c r="M35" s="41">
        <v>386</v>
      </c>
      <c r="N35" s="41">
        <f t="shared" si="1"/>
        <v>4.0488</v>
      </c>
      <c r="O35" s="41">
        <f t="shared" si="2"/>
        <v>24.807199999999998</v>
      </c>
      <c r="P35" s="41">
        <v>1999</v>
      </c>
      <c r="Q35" s="41">
        <v>3232</v>
      </c>
      <c r="R35" s="41">
        <v>3690</v>
      </c>
      <c r="S35" s="41">
        <v>3957</v>
      </c>
      <c r="T35" s="53">
        <v>3914</v>
      </c>
      <c r="U35" s="53">
        <f t="shared" si="3"/>
        <v>3957</v>
      </c>
      <c r="V35" s="44">
        <f t="shared" si="4"/>
        <v>0</v>
      </c>
      <c r="W35" s="54">
        <v>7360803</v>
      </c>
      <c r="X35" s="55">
        <v>3312515</v>
      </c>
      <c r="Y35" s="41">
        <v>47.752795379746935</v>
      </c>
      <c r="Z35" s="41">
        <f t="shared" si="5"/>
        <v>81.963800000000006</v>
      </c>
      <c r="AA35" s="41">
        <f t="shared" si="6"/>
        <v>0</v>
      </c>
      <c r="AB35" s="41">
        <f t="shared" si="7"/>
        <v>0.426315</v>
      </c>
      <c r="AC35" s="41" t="str">
        <f t="shared" si="8"/>
        <v/>
      </c>
      <c r="AD35" s="41" t="str">
        <f t="shared" si="9"/>
        <v/>
      </c>
      <c r="AE35" s="41" t="str">
        <f t="shared" si="10"/>
        <v/>
      </c>
      <c r="AF35" s="41" t="str">
        <f t="shared" si="11"/>
        <v/>
      </c>
      <c r="AG35" s="41">
        <f t="shared" si="12"/>
        <v>511.87335912000003</v>
      </c>
      <c r="AH35" s="41" t="str">
        <f t="shared" si="13"/>
        <v/>
      </c>
      <c r="AI35" s="41" t="str">
        <f t="shared" si="14"/>
        <v/>
      </c>
      <c r="AJ35" s="41" t="str">
        <f t="shared" si="15"/>
        <v/>
      </c>
      <c r="AK35" s="41" t="str">
        <f t="shared" si="16"/>
        <v/>
      </c>
      <c r="AL35" s="44">
        <f t="shared" si="17"/>
        <v>511.87</v>
      </c>
      <c r="AM35" s="44">
        <f t="shared" si="18"/>
        <v>578.94000000000005</v>
      </c>
      <c r="AN35" s="40">
        <f t="shared" si="19"/>
        <v>0</v>
      </c>
      <c r="AO35" s="45">
        <f t="shared" si="20"/>
        <v>2.8574476651868366E-2</v>
      </c>
      <c r="AP35" s="40">
        <f t="shared" si="21"/>
        <v>0</v>
      </c>
      <c r="AQ35" s="41">
        <v>0</v>
      </c>
      <c r="AR35" s="40">
        <f t="shared" si="22"/>
        <v>0</v>
      </c>
      <c r="AS35" s="40">
        <f t="shared" si="23"/>
        <v>40670</v>
      </c>
      <c r="AT35" s="40">
        <f t="shared" si="24"/>
        <v>165625.75</v>
      </c>
      <c r="AU35" s="40">
        <f t="shared" si="25"/>
        <v>-40670</v>
      </c>
      <c r="AV35" s="46">
        <f t="shared" si="26"/>
        <v>0</v>
      </c>
      <c r="AW35" s="40">
        <f>AX35-AV35</f>
        <v>0</v>
      </c>
      <c r="AX35" s="59">
        <f>IF(D35&gt;AV35,AV35+(D35-AV35),AV35)</f>
        <v>0</v>
      </c>
    </row>
    <row r="36" spans="1:50" ht="15" customHeight="1" x14ac:dyDescent="0.25">
      <c r="A36" s="51">
        <v>2</v>
      </c>
      <c r="B36" s="51">
        <v>6200</v>
      </c>
      <c r="C36" s="52" t="s">
        <v>73</v>
      </c>
      <c r="D36" s="39">
        <v>0</v>
      </c>
      <c r="E36" s="40">
        <v>0</v>
      </c>
      <c r="F36" s="41">
        <v>57186</v>
      </c>
      <c r="G36" s="40">
        <v>67939</v>
      </c>
      <c r="H36" s="42">
        <v>2.742</v>
      </c>
      <c r="I36" s="41">
        <v>25050</v>
      </c>
      <c r="J36" s="43">
        <f t="shared" si="0"/>
        <v>0.36870000000000003</v>
      </c>
      <c r="K36" s="41">
        <v>263</v>
      </c>
      <c r="L36" s="41">
        <v>23911</v>
      </c>
      <c r="M36" s="41">
        <v>3921</v>
      </c>
      <c r="N36" s="41">
        <f t="shared" si="1"/>
        <v>1.0999000000000001</v>
      </c>
      <c r="O36" s="41">
        <f t="shared" si="2"/>
        <v>16.398299999999999</v>
      </c>
      <c r="P36" s="41">
        <v>20573</v>
      </c>
      <c r="Q36" s="41">
        <v>28558</v>
      </c>
      <c r="R36" s="41">
        <v>38975</v>
      </c>
      <c r="S36" s="41">
        <v>44942</v>
      </c>
      <c r="T36" s="53">
        <v>57186</v>
      </c>
      <c r="U36" s="53">
        <f t="shared" si="3"/>
        <v>57186</v>
      </c>
      <c r="V36" s="44">
        <f t="shared" si="4"/>
        <v>0</v>
      </c>
      <c r="W36" s="54">
        <v>97476122</v>
      </c>
      <c r="X36" s="55">
        <v>31216748</v>
      </c>
      <c r="Y36" s="41">
        <v>34.048534973907216</v>
      </c>
      <c r="Z36" s="41">
        <f t="shared" si="5"/>
        <v>1679.5436</v>
      </c>
      <c r="AA36" s="41">
        <f t="shared" si="6"/>
        <v>0</v>
      </c>
      <c r="AB36" s="41">
        <f t="shared" si="7"/>
        <v>0.426315</v>
      </c>
      <c r="AC36" s="41" t="str">
        <f t="shared" si="8"/>
        <v/>
      </c>
      <c r="AD36" s="41" t="str">
        <f t="shared" si="9"/>
        <v/>
      </c>
      <c r="AE36" s="41" t="str">
        <f t="shared" si="10"/>
        <v/>
      </c>
      <c r="AF36" s="41" t="str">
        <f t="shared" si="11"/>
        <v/>
      </c>
      <c r="AG36" s="41">
        <f t="shared" si="12"/>
        <v>0</v>
      </c>
      <c r="AH36" s="41">
        <f t="shared" si="13"/>
        <v>443.18193321499996</v>
      </c>
      <c r="AI36" s="41" t="str">
        <f t="shared" si="14"/>
        <v/>
      </c>
      <c r="AJ36" s="41" t="str">
        <f t="shared" si="15"/>
        <v/>
      </c>
      <c r="AK36" s="41" t="str">
        <f t="shared" si="16"/>
        <v/>
      </c>
      <c r="AL36" s="44">
        <f t="shared" si="17"/>
        <v>443.18</v>
      </c>
      <c r="AM36" s="44">
        <f t="shared" si="18"/>
        <v>501.25</v>
      </c>
      <c r="AN36" s="40">
        <f t="shared" si="19"/>
        <v>0</v>
      </c>
      <c r="AO36" s="45">
        <f t="shared" si="20"/>
        <v>2.8574476651868366E-2</v>
      </c>
      <c r="AP36" s="40">
        <f t="shared" si="21"/>
        <v>0</v>
      </c>
      <c r="AQ36" s="41">
        <v>0</v>
      </c>
      <c r="AR36" s="40">
        <f t="shared" si="22"/>
        <v>0</v>
      </c>
      <c r="AS36" s="40">
        <f t="shared" si="23"/>
        <v>679390</v>
      </c>
      <c r="AT36" s="40">
        <f t="shared" si="24"/>
        <v>1560837.4000000001</v>
      </c>
      <c r="AU36" s="40">
        <f t="shared" si="25"/>
        <v>-679390</v>
      </c>
      <c r="AV36" s="46">
        <f t="shared" si="26"/>
        <v>0</v>
      </c>
      <c r="AW36" s="40">
        <f>AX36-AV36</f>
        <v>0</v>
      </c>
      <c r="AX36" s="59">
        <f>IF(D36&gt;AV36,AV36+(D36-AV36),AV36)</f>
        <v>0</v>
      </c>
    </row>
    <row r="37" spans="1:50" ht="15" customHeight="1" x14ac:dyDescent="0.25">
      <c r="A37" s="51">
        <v>2</v>
      </c>
      <c r="B37" s="51">
        <v>8700</v>
      </c>
      <c r="C37" s="52" t="s">
        <v>711</v>
      </c>
      <c r="D37" s="39">
        <v>546048</v>
      </c>
      <c r="E37" s="40">
        <v>0</v>
      </c>
      <c r="F37" s="41">
        <v>6412</v>
      </c>
      <c r="G37" s="40">
        <v>6699</v>
      </c>
      <c r="H37" s="42">
        <v>2.3079999999999998</v>
      </c>
      <c r="I37" s="41">
        <v>3183</v>
      </c>
      <c r="J37" s="43">
        <f t="shared" si="0"/>
        <v>0.47510000000000002</v>
      </c>
      <c r="K37" s="41">
        <v>101</v>
      </c>
      <c r="L37" s="41">
        <v>2946</v>
      </c>
      <c r="M37" s="41">
        <v>1428</v>
      </c>
      <c r="N37" s="41">
        <f t="shared" si="1"/>
        <v>3.4284000000000003</v>
      </c>
      <c r="O37" s="41">
        <f t="shared" si="2"/>
        <v>48.472500000000004</v>
      </c>
      <c r="P37" s="41">
        <v>6417</v>
      </c>
      <c r="Q37" s="41">
        <v>6477</v>
      </c>
      <c r="R37" s="41">
        <v>6532</v>
      </c>
      <c r="S37" s="41">
        <v>6772</v>
      </c>
      <c r="T37" s="53">
        <v>6412</v>
      </c>
      <c r="U37" s="53">
        <f t="shared" si="3"/>
        <v>6772</v>
      </c>
      <c r="V37" s="44">
        <f t="shared" si="4"/>
        <v>1.08</v>
      </c>
      <c r="W37" s="54">
        <v>8106758</v>
      </c>
      <c r="X37" s="55">
        <v>3554120</v>
      </c>
      <c r="Y37" s="41">
        <v>2.0708659654021564</v>
      </c>
      <c r="Z37" s="41">
        <f t="shared" si="5"/>
        <v>3096.2892000000002</v>
      </c>
      <c r="AA37" s="41">
        <f t="shared" si="6"/>
        <v>0</v>
      </c>
      <c r="AB37" s="41">
        <f t="shared" si="7"/>
        <v>0.426315</v>
      </c>
      <c r="AC37" s="41" t="str">
        <f t="shared" si="8"/>
        <v/>
      </c>
      <c r="AD37" s="41" t="str">
        <f t="shared" si="9"/>
        <v/>
      </c>
      <c r="AE37" s="41" t="str">
        <f t="shared" si="10"/>
        <v/>
      </c>
      <c r="AF37" s="41" t="str">
        <f t="shared" si="11"/>
        <v/>
      </c>
      <c r="AG37" s="41">
        <f t="shared" si="12"/>
        <v>553.03310755999996</v>
      </c>
      <c r="AH37" s="41" t="str">
        <f t="shared" si="13"/>
        <v/>
      </c>
      <c r="AI37" s="41" t="str">
        <f t="shared" si="14"/>
        <v/>
      </c>
      <c r="AJ37" s="41" t="str">
        <f t="shared" si="15"/>
        <v/>
      </c>
      <c r="AK37" s="41" t="str">
        <f t="shared" si="16"/>
        <v/>
      </c>
      <c r="AL37" s="44">
        <f t="shared" si="17"/>
        <v>553.03</v>
      </c>
      <c r="AM37" s="44">
        <f t="shared" si="18"/>
        <v>625.5</v>
      </c>
      <c r="AN37" s="40">
        <f t="shared" si="19"/>
        <v>734192</v>
      </c>
      <c r="AO37" s="45">
        <f t="shared" si="20"/>
        <v>2.8574476651868366E-2</v>
      </c>
      <c r="AP37" s="40">
        <f t="shared" si="21"/>
        <v>5376.1163351891219</v>
      </c>
      <c r="AQ37" s="41">
        <v>0</v>
      </c>
      <c r="AR37" s="40">
        <f t="shared" si="22"/>
        <v>551424</v>
      </c>
      <c r="AS37" s="40">
        <f t="shared" si="23"/>
        <v>66990</v>
      </c>
      <c r="AT37" s="40">
        <f t="shared" si="24"/>
        <v>177706</v>
      </c>
      <c r="AU37" s="40">
        <f t="shared" si="25"/>
        <v>479058</v>
      </c>
      <c r="AV37" s="46">
        <f t="shared" si="26"/>
        <v>551424</v>
      </c>
      <c r="AW37" s="40">
        <f>AX37-AV37</f>
        <v>0</v>
      </c>
      <c r="AX37" s="59">
        <f>IF(D37&gt;AV37,AV37+(D37-AV37),AV37)</f>
        <v>551424</v>
      </c>
    </row>
    <row r="38" spans="1:50" ht="15" customHeight="1" x14ac:dyDescent="0.25">
      <c r="A38" s="51">
        <v>3</v>
      </c>
      <c r="B38" s="51">
        <v>100</v>
      </c>
      <c r="C38" s="52" t="s">
        <v>29</v>
      </c>
      <c r="D38" s="39">
        <v>135909</v>
      </c>
      <c r="E38" s="40">
        <v>0</v>
      </c>
      <c r="F38" s="41">
        <v>519</v>
      </c>
      <c r="G38" s="40">
        <v>528</v>
      </c>
      <c r="H38" s="42">
        <v>2.6669999999999998</v>
      </c>
      <c r="I38" s="41">
        <v>362</v>
      </c>
      <c r="J38" s="43">
        <f t="shared" si="0"/>
        <v>0.68559999999999999</v>
      </c>
      <c r="K38" s="41">
        <v>27</v>
      </c>
      <c r="L38" s="41">
        <v>288</v>
      </c>
      <c r="M38" s="41">
        <v>66</v>
      </c>
      <c r="N38" s="41">
        <f t="shared" si="1"/>
        <v>9.375</v>
      </c>
      <c r="O38" s="41">
        <f t="shared" si="2"/>
        <v>22.916700000000002</v>
      </c>
      <c r="P38" s="41">
        <v>297</v>
      </c>
      <c r="Q38" s="41">
        <v>383</v>
      </c>
      <c r="R38" s="41">
        <v>411</v>
      </c>
      <c r="S38" s="41">
        <v>445</v>
      </c>
      <c r="T38" s="57">
        <v>519</v>
      </c>
      <c r="U38" s="53">
        <f t="shared" si="3"/>
        <v>519</v>
      </c>
      <c r="V38" s="44">
        <f t="shared" si="4"/>
        <v>0</v>
      </c>
      <c r="W38" s="54">
        <v>312719</v>
      </c>
      <c r="X38" s="55">
        <v>262618</v>
      </c>
      <c r="Y38" s="41">
        <v>0.55935046803305655</v>
      </c>
      <c r="Z38" s="41">
        <f t="shared" si="5"/>
        <v>927.86189999999999</v>
      </c>
      <c r="AA38" s="41">
        <f t="shared" si="6"/>
        <v>0</v>
      </c>
      <c r="AB38" s="41">
        <f t="shared" si="7"/>
        <v>0.426315</v>
      </c>
      <c r="AC38" s="41" t="str">
        <f t="shared" si="8"/>
        <v/>
      </c>
      <c r="AD38" s="41" t="str">
        <f t="shared" si="9"/>
        <v/>
      </c>
      <c r="AE38" s="41">
        <f t="shared" si="10"/>
        <v>567.07600000000002</v>
      </c>
      <c r="AF38" s="41">
        <f t="shared" si="11"/>
        <v>567.07600000000002</v>
      </c>
      <c r="AG38" s="41">
        <f t="shared" si="12"/>
        <v>0</v>
      </c>
      <c r="AH38" s="41" t="str">
        <f t="shared" si="13"/>
        <v/>
      </c>
      <c r="AI38" s="41" t="str">
        <f t="shared" si="14"/>
        <v/>
      </c>
      <c r="AJ38" s="41" t="str">
        <f t="shared" si="15"/>
        <v/>
      </c>
      <c r="AK38" s="41" t="str">
        <f t="shared" si="16"/>
        <v/>
      </c>
      <c r="AL38" s="44">
        <f t="shared" si="17"/>
        <v>567.08000000000004</v>
      </c>
      <c r="AM38" s="44">
        <f t="shared" si="18"/>
        <v>641.39</v>
      </c>
      <c r="AN38" s="40">
        <f t="shared" si="19"/>
        <v>205337</v>
      </c>
      <c r="AO38" s="45">
        <f t="shared" si="20"/>
        <v>2.8574476651868366E-2</v>
      </c>
      <c r="AP38" s="40">
        <f t="shared" si="21"/>
        <v>1983.8687649859169</v>
      </c>
      <c r="AQ38" s="41">
        <v>0</v>
      </c>
      <c r="AR38" s="40">
        <f t="shared" si="22"/>
        <v>137893</v>
      </c>
      <c r="AS38" s="40">
        <f t="shared" si="23"/>
        <v>5280</v>
      </c>
      <c r="AT38" s="40">
        <f t="shared" si="24"/>
        <v>13130.900000000001</v>
      </c>
      <c r="AU38" s="40">
        <f t="shared" si="25"/>
        <v>130629</v>
      </c>
      <c r="AV38" s="46">
        <f t="shared" si="26"/>
        <v>137893</v>
      </c>
      <c r="AW38" s="40">
        <f>AX38-AV38</f>
        <v>0</v>
      </c>
      <c r="AX38" s="59">
        <f>IF(D38&gt;AV38,AV38+(D38-AV38),AV38)</f>
        <v>137893</v>
      </c>
    </row>
    <row r="39" spans="1:50" ht="15" customHeight="1" x14ac:dyDescent="0.25">
      <c r="A39" s="51">
        <v>3</v>
      </c>
      <c r="B39" s="51">
        <v>200</v>
      </c>
      <c r="C39" s="52" t="s">
        <v>113</v>
      </c>
      <c r="D39" s="39">
        <v>48777</v>
      </c>
      <c r="E39" s="40">
        <v>0</v>
      </c>
      <c r="F39" s="41">
        <v>234</v>
      </c>
      <c r="G39" s="40">
        <v>229</v>
      </c>
      <c r="H39" s="42">
        <v>2.9740000000000002</v>
      </c>
      <c r="I39" s="41">
        <v>76</v>
      </c>
      <c r="J39" s="43">
        <f t="shared" si="0"/>
        <v>0.33189999999999997</v>
      </c>
      <c r="K39" s="41">
        <v>18</v>
      </c>
      <c r="L39" s="41">
        <v>87</v>
      </c>
      <c r="M39" s="41">
        <v>27</v>
      </c>
      <c r="N39" s="41">
        <f t="shared" si="1"/>
        <v>20.689699999999998</v>
      </c>
      <c r="O39" s="41">
        <f t="shared" si="2"/>
        <v>31.034499999999998</v>
      </c>
      <c r="P39" s="41">
        <v>233</v>
      </c>
      <c r="Q39" s="41">
        <v>238</v>
      </c>
      <c r="R39" s="41">
        <v>212</v>
      </c>
      <c r="S39" s="41">
        <v>200</v>
      </c>
      <c r="T39" s="57">
        <v>234</v>
      </c>
      <c r="U39" s="53">
        <f t="shared" si="3"/>
        <v>238</v>
      </c>
      <c r="V39" s="44">
        <f t="shared" si="4"/>
        <v>3.78</v>
      </c>
      <c r="W39" s="54">
        <v>109293</v>
      </c>
      <c r="X39" s="55">
        <v>56648</v>
      </c>
      <c r="Y39" s="41">
        <v>0.64150142780584307</v>
      </c>
      <c r="Z39" s="41">
        <f t="shared" si="5"/>
        <v>364.76929999999999</v>
      </c>
      <c r="AA39" s="41">
        <f t="shared" si="6"/>
        <v>0</v>
      </c>
      <c r="AB39" s="41">
        <f t="shared" si="7"/>
        <v>0.426315</v>
      </c>
      <c r="AC39" s="41" t="str">
        <f t="shared" si="8"/>
        <v/>
      </c>
      <c r="AD39" s="41" t="str">
        <f t="shared" si="9"/>
        <v/>
      </c>
      <c r="AE39" s="41">
        <f t="shared" si="10"/>
        <v>457.34300000000002</v>
      </c>
      <c r="AF39" s="41">
        <f t="shared" si="11"/>
        <v>457.34300000000002</v>
      </c>
      <c r="AG39" s="41">
        <f t="shared" si="12"/>
        <v>0</v>
      </c>
      <c r="AH39" s="41" t="str">
        <f t="shared" si="13"/>
        <v/>
      </c>
      <c r="AI39" s="41" t="str">
        <f t="shared" si="14"/>
        <v/>
      </c>
      <c r="AJ39" s="41" t="str">
        <f t="shared" si="15"/>
        <v/>
      </c>
      <c r="AK39" s="41" t="str">
        <f t="shared" si="16"/>
        <v/>
      </c>
      <c r="AL39" s="44">
        <f t="shared" si="17"/>
        <v>457.34</v>
      </c>
      <c r="AM39" s="44">
        <f t="shared" si="18"/>
        <v>517.27</v>
      </c>
      <c r="AN39" s="40">
        <f t="shared" si="19"/>
        <v>71862</v>
      </c>
      <c r="AO39" s="45">
        <f t="shared" si="20"/>
        <v>2.8574476651868366E-2</v>
      </c>
      <c r="AP39" s="40">
        <f t="shared" si="21"/>
        <v>659.64179350838128</v>
      </c>
      <c r="AQ39" s="41">
        <v>0</v>
      </c>
      <c r="AR39" s="40">
        <f t="shared" si="22"/>
        <v>49437</v>
      </c>
      <c r="AS39" s="40">
        <f t="shared" si="23"/>
        <v>2290</v>
      </c>
      <c r="AT39" s="40">
        <f t="shared" si="24"/>
        <v>2832.4</v>
      </c>
      <c r="AU39" s="40">
        <f t="shared" si="25"/>
        <v>46487</v>
      </c>
      <c r="AV39" s="46">
        <f t="shared" si="26"/>
        <v>49437</v>
      </c>
      <c r="AW39" s="40">
        <f>AX39-AV39</f>
        <v>0</v>
      </c>
      <c r="AX39" s="59">
        <f>IF(D39&gt;AV39,AV39+(D39-AV39),AV39)</f>
        <v>49437</v>
      </c>
    </row>
    <row r="40" spans="1:50" ht="15" customHeight="1" x14ac:dyDescent="0.25">
      <c r="A40" s="51">
        <v>3</v>
      </c>
      <c r="B40" s="51">
        <v>300</v>
      </c>
      <c r="C40" s="52" t="s">
        <v>202</v>
      </c>
      <c r="D40" s="39">
        <v>537802</v>
      </c>
      <c r="E40" s="40">
        <v>0</v>
      </c>
      <c r="F40" s="41">
        <v>8569</v>
      </c>
      <c r="G40" s="40">
        <v>9744</v>
      </c>
      <c r="H40" s="42">
        <v>2.1150000000000002</v>
      </c>
      <c r="I40" s="41">
        <v>9489</v>
      </c>
      <c r="J40" s="43">
        <f t="shared" si="0"/>
        <v>0.9738</v>
      </c>
      <c r="K40" s="41">
        <v>637</v>
      </c>
      <c r="L40" s="41">
        <v>5039</v>
      </c>
      <c r="M40" s="41">
        <v>1611</v>
      </c>
      <c r="N40" s="41">
        <f t="shared" si="1"/>
        <v>12.641399999999999</v>
      </c>
      <c r="O40" s="41">
        <f t="shared" si="2"/>
        <v>31.970599999999997</v>
      </c>
      <c r="P40" s="41">
        <v>5797</v>
      </c>
      <c r="Q40" s="41">
        <v>7106</v>
      </c>
      <c r="R40" s="41">
        <v>6635</v>
      </c>
      <c r="S40" s="41">
        <v>7348</v>
      </c>
      <c r="T40" s="53">
        <v>8569</v>
      </c>
      <c r="U40" s="53">
        <f t="shared" si="3"/>
        <v>8569</v>
      </c>
      <c r="V40" s="44">
        <f t="shared" si="4"/>
        <v>0</v>
      </c>
      <c r="W40" s="54">
        <v>15399242</v>
      </c>
      <c r="X40" s="55">
        <v>5746043</v>
      </c>
      <c r="Y40" s="41">
        <v>15.195551485180626</v>
      </c>
      <c r="Z40" s="41">
        <f t="shared" si="5"/>
        <v>563.91499999999996</v>
      </c>
      <c r="AA40" s="41">
        <f t="shared" si="6"/>
        <v>0</v>
      </c>
      <c r="AB40" s="41">
        <f t="shared" si="7"/>
        <v>0.426315</v>
      </c>
      <c r="AC40" s="41" t="str">
        <f t="shared" si="8"/>
        <v/>
      </c>
      <c r="AD40" s="41" t="str">
        <f t="shared" si="9"/>
        <v/>
      </c>
      <c r="AE40" s="41" t="str">
        <f t="shared" si="10"/>
        <v/>
      </c>
      <c r="AF40" s="41" t="str">
        <f t="shared" si="11"/>
        <v/>
      </c>
      <c r="AG40" s="41">
        <f t="shared" si="12"/>
        <v>600.80180985999982</v>
      </c>
      <c r="AH40" s="41" t="str">
        <f t="shared" si="13"/>
        <v/>
      </c>
      <c r="AI40" s="41" t="str">
        <f t="shared" si="14"/>
        <v/>
      </c>
      <c r="AJ40" s="41" t="str">
        <f t="shared" si="15"/>
        <v/>
      </c>
      <c r="AK40" s="41" t="str">
        <f t="shared" si="16"/>
        <v/>
      </c>
      <c r="AL40" s="44">
        <f t="shared" si="17"/>
        <v>600.79999999999995</v>
      </c>
      <c r="AM40" s="44">
        <f t="shared" si="18"/>
        <v>679.52</v>
      </c>
      <c r="AN40" s="40">
        <f t="shared" si="19"/>
        <v>56315</v>
      </c>
      <c r="AO40" s="45">
        <f t="shared" si="20"/>
        <v>2.8574476651868366E-2</v>
      </c>
      <c r="AP40" s="40">
        <f t="shared" si="21"/>
        <v>-13758.239039678145</v>
      </c>
      <c r="AQ40" s="41">
        <v>0</v>
      </c>
      <c r="AR40" s="40">
        <f t="shared" si="22"/>
        <v>56315</v>
      </c>
      <c r="AS40" s="40">
        <f t="shared" si="23"/>
        <v>97440</v>
      </c>
      <c r="AT40" s="40">
        <f t="shared" si="24"/>
        <v>287302.15000000002</v>
      </c>
      <c r="AU40" s="40">
        <f t="shared" si="25"/>
        <v>440362</v>
      </c>
      <c r="AV40" s="46">
        <f t="shared" si="26"/>
        <v>440362</v>
      </c>
      <c r="AW40" s="40">
        <f>AX40-AV40</f>
        <v>97440</v>
      </c>
      <c r="AX40" s="59">
        <f>IF(D40&gt;AV40,AV40+(D40-AV40),AV40)</f>
        <v>537802</v>
      </c>
    </row>
    <row r="41" spans="1:50" ht="15" customHeight="1" x14ac:dyDescent="0.25">
      <c r="A41" s="51">
        <v>3</v>
      </c>
      <c r="B41" s="51">
        <v>400</v>
      </c>
      <c r="C41" s="52" t="s">
        <v>278</v>
      </c>
      <c r="D41" s="39">
        <v>533152</v>
      </c>
      <c r="E41" s="40">
        <v>0</v>
      </c>
      <c r="F41" s="41">
        <v>1350</v>
      </c>
      <c r="G41" s="40">
        <v>1404</v>
      </c>
      <c r="H41" s="42">
        <v>2.3639999999999999</v>
      </c>
      <c r="I41" s="41">
        <v>231</v>
      </c>
      <c r="J41" s="43">
        <f t="shared" si="0"/>
        <v>0.16450000000000001</v>
      </c>
      <c r="K41" s="41">
        <v>155</v>
      </c>
      <c r="L41" s="41">
        <v>578</v>
      </c>
      <c r="M41" s="41">
        <v>148</v>
      </c>
      <c r="N41" s="41">
        <f t="shared" si="1"/>
        <v>26.816600000000001</v>
      </c>
      <c r="O41" s="41">
        <f t="shared" si="2"/>
        <v>25.605499999999999</v>
      </c>
      <c r="P41" s="41">
        <v>1015</v>
      </c>
      <c r="Q41" s="41">
        <v>1284</v>
      </c>
      <c r="R41" s="41">
        <v>1176</v>
      </c>
      <c r="S41" s="41">
        <v>1377</v>
      </c>
      <c r="T41" s="53">
        <v>1350</v>
      </c>
      <c r="U41" s="53">
        <f t="shared" si="3"/>
        <v>1377</v>
      </c>
      <c r="V41" s="44">
        <f t="shared" si="4"/>
        <v>0</v>
      </c>
      <c r="W41" s="54">
        <v>641828</v>
      </c>
      <c r="X41" s="55">
        <v>371935</v>
      </c>
      <c r="Y41" s="41">
        <v>1.1120009050234982</v>
      </c>
      <c r="Z41" s="41">
        <f t="shared" si="5"/>
        <v>1214.0278000000001</v>
      </c>
      <c r="AA41" s="41">
        <f t="shared" si="6"/>
        <v>0</v>
      </c>
      <c r="AB41" s="41">
        <f t="shared" si="7"/>
        <v>0.426315</v>
      </c>
      <c r="AC41" s="41" t="str">
        <f t="shared" si="8"/>
        <v/>
      </c>
      <c r="AD41" s="41" t="str">
        <f t="shared" si="9"/>
        <v/>
      </c>
      <c r="AE41" s="41">
        <f t="shared" si="10"/>
        <v>888.56799999999998</v>
      </c>
      <c r="AF41" s="41">
        <f t="shared" si="11"/>
        <v>630</v>
      </c>
      <c r="AG41" s="41">
        <f t="shared" si="12"/>
        <v>0</v>
      </c>
      <c r="AH41" s="41" t="str">
        <f t="shared" si="13"/>
        <v/>
      </c>
      <c r="AI41" s="41" t="str">
        <f t="shared" si="14"/>
        <v/>
      </c>
      <c r="AJ41" s="41" t="str">
        <f t="shared" si="15"/>
        <v/>
      </c>
      <c r="AK41" s="41" t="str">
        <f t="shared" si="16"/>
        <v/>
      </c>
      <c r="AL41" s="44">
        <f t="shared" si="17"/>
        <v>630</v>
      </c>
      <c r="AM41" s="44">
        <f t="shared" si="18"/>
        <v>712.55</v>
      </c>
      <c r="AN41" s="40">
        <f t="shared" si="19"/>
        <v>726799</v>
      </c>
      <c r="AO41" s="45">
        <f t="shared" si="20"/>
        <v>2.8574476651868366E-2</v>
      </c>
      <c r="AP41" s="40">
        <f t="shared" si="21"/>
        <v>5533.3616802043534</v>
      </c>
      <c r="AQ41" s="41">
        <v>0</v>
      </c>
      <c r="AR41" s="40">
        <f t="shared" si="22"/>
        <v>538685</v>
      </c>
      <c r="AS41" s="40">
        <f t="shared" si="23"/>
        <v>14040</v>
      </c>
      <c r="AT41" s="40">
        <f t="shared" si="24"/>
        <v>18596.75</v>
      </c>
      <c r="AU41" s="40">
        <f t="shared" si="25"/>
        <v>519112</v>
      </c>
      <c r="AV41" s="46">
        <f t="shared" si="26"/>
        <v>538685</v>
      </c>
      <c r="AW41" s="40">
        <f>AX41-AV41</f>
        <v>0</v>
      </c>
      <c r="AX41" s="59">
        <f>IF(D41&gt;AV41,AV41+(D41-AV41),AV41)</f>
        <v>538685</v>
      </c>
    </row>
    <row r="42" spans="1:50" ht="15" customHeight="1" x14ac:dyDescent="0.25">
      <c r="A42" s="51">
        <v>3</v>
      </c>
      <c r="B42" s="51">
        <v>500</v>
      </c>
      <c r="C42" s="52" t="s">
        <v>428</v>
      </c>
      <c r="D42" s="39">
        <v>276310</v>
      </c>
      <c r="E42" s="40">
        <v>0</v>
      </c>
      <c r="F42" s="41">
        <v>783</v>
      </c>
      <c r="G42" s="40">
        <v>802</v>
      </c>
      <c r="H42" s="42">
        <v>2.4529999999999998</v>
      </c>
      <c r="I42" s="41">
        <v>255</v>
      </c>
      <c r="J42" s="43">
        <f t="shared" si="0"/>
        <v>0.318</v>
      </c>
      <c r="K42" s="41">
        <v>119</v>
      </c>
      <c r="L42" s="41">
        <v>326</v>
      </c>
      <c r="M42" s="41">
        <v>71</v>
      </c>
      <c r="N42" s="41">
        <f t="shared" si="1"/>
        <v>36.503099999999996</v>
      </c>
      <c r="O42" s="41">
        <f t="shared" si="2"/>
        <v>21.7791</v>
      </c>
      <c r="P42" s="41">
        <v>658</v>
      </c>
      <c r="Q42" s="41">
        <v>716</v>
      </c>
      <c r="R42" s="41">
        <v>638</v>
      </c>
      <c r="S42" s="41">
        <v>782</v>
      </c>
      <c r="T42" s="57">
        <v>783</v>
      </c>
      <c r="U42" s="53">
        <f t="shared" si="3"/>
        <v>783</v>
      </c>
      <c r="V42" s="44">
        <f t="shared" si="4"/>
        <v>0</v>
      </c>
      <c r="W42" s="54">
        <v>554241</v>
      </c>
      <c r="X42" s="55">
        <v>173960</v>
      </c>
      <c r="Y42" s="41">
        <v>0.97280373499799999</v>
      </c>
      <c r="Z42" s="41">
        <f t="shared" si="5"/>
        <v>804.89</v>
      </c>
      <c r="AA42" s="41">
        <f t="shared" si="6"/>
        <v>0</v>
      </c>
      <c r="AB42" s="41">
        <f t="shared" si="7"/>
        <v>0.426315</v>
      </c>
      <c r="AC42" s="41" t="str">
        <f t="shared" si="8"/>
        <v/>
      </c>
      <c r="AD42" s="41" t="str">
        <f t="shared" si="9"/>
        <v/>
      </c>
      <c r="AE42" s="41">
        <f t="shared" si="10"/>
        <v>667.63400000000001</v>
      </c>
      <c r="AF42" s="41">
        <f t="shared" si="11"/>
        <v>630</v>
      </c>
      <c r="AG42" s="41">
        <f t="shared" si="12"/>
        <v>0</v>
      </c>
      <c r="AH42" s="41" t="str">
        <f t="shared" si="13"/>
        <v/>
      </c>
      <c r="AI42" s="41" t="str">
        <f t="shared" si="14"/>
        <v/>
      </c>
      <c r="AJ42" s="41" t="str">
        <f t="shared" si="15"/>
        <v/>
      </c>
      <c r="AK42" s="41" t="str">
        <f t="shared" si="16"/>
        <v/>
      </c>
      <c r="AL42" s="44">
        <f t="shared" si="17"/>
        <v>630</v>
      </c>
      <c r="AM42" s="44">
        <f t="shared" si="18"/>
        <v>712.55</v>
      </c>
      <c r="AN42" s="40">
        <f t="shared" si="19"/>
        <v>335184</v>
      </c>
      <c r="AO42" s="45">
        <f t="shared" si="20"/>
        <v>2.8574476651868366E-2</v>
      </c>
      <c r="AP42" s="40">
        <f t="shared" si="21"/>
        <v>1682.2937384020981</v>
      </c>
      <c r="AQ42" s="41">
        <v>0</v>
      </c>
      <c r="AR42" s="40">
        <f t="shared" si="22"/>
        <v>277992</v>
      </c>
      <c r="AS42" s="40">
        <f t="shared" si="23"/>
        <v>8020</v>
      </c>
      <c r="AT42" s="40">
        <f t="shared" si="24"/>
        <v>8698</v>
      </c>
      <c r="AU42" s="40">
        <f t="shared" si="25"/>
        <v>268290</v>
      </c>
      <c r="AV42" s="46">
        <f t="shared" si="26"/>
        <v>277992</v>
      </c>
      <c r="AW42" s="40">
        <f>AX42-AV42</f>
        <v>0</v>
      </c>
      <c r="AX42" s="59">
        <f>IF(D42&gt;AV42,AV42+(D42-AV42),AV42)</f>
        <v>277992</v>
      </c>
    </row>
    <row r="43" spans="1:50" ht="15" customHeight="1" x14ac:dyDescent="0.25">
      <c r="A43" s="51">
        <v>3</v>
      </c>
      <c r="B43" s="51">
        <v>600</v>
      </c>
      <c r="C43" s="52" t="s">
        <v>586</v>
      </c>
      <c r="D43" s="39">
        <v>39680</v>
      </c>
      <c r="E43" s="40">
        <v>0</v>
      </c>
      <c r="F43" s="41">
        <v>184</v>
      </c>
      <c r="G43" s="40">
        <v>175</v>
      </c>
      <c r="H43" s="42">
        <v>2.5</v>
      </c>
      <c r="I43" s="41">
        <v>65</v>
      </c>
      <c r="J43" s="43">
        <f t="shared" si="0"/>
        <v>0.37140000000000001</v>
      </c>
      <c r="K43" s="41">
        <v>16</v>
      </c>
      <c r="L43" s="41">
        <v>81</v>
      </c>
      <c r="M43" s="41">
        <v>10</v>
      </c>
      <c r="N43" s="41">
        <f t="shared" si="1"/>
        <v>19.7531</v>
      </c>
      <c r="O43" s="41">
        <f t="shared" si="2"/>
        <v>12.345699999999999</v>
      </c>
      <c r="P43" s="41">
        <v>236</v>
      </c>
      <c r="Q43" s="41">
        <v>215</v>
      </c>
      <c r="R43" s="41">
        <v>164</v>
      </c>
      <c r="S43" s="41">
        <v>143</v>
      </c>
      <c r="T43" s="57">
        <v>184</v>
      </c>
      <c r="U43" s="53">
        <f t="shared" si="3"/>
        <v>236</v>
      </c>
      <c r="V43" s="44">
        <f t="shared" si="4"/>
        <v>25.85</v>
      </c>
      <c r="W43" s="54">
        <v>63661</v>
      </c>
      <c r="X43" s="55">
        <v>52004</v>
      </c>
      <c r="Y43" s="41">
        <v>1.2838781492423903</v>
      </c>
      <c r="Z43" s="41">
        <f t="shared" si="5"/>
        <v>143.3158</v>
      </c>
      <c r="AA43" s="41">
        <f t="shared" si="6"/>
        <v>0</v>
      </c>
      <c r="AB43" s="41">
        <f t="shared" si="7"/>
        <v>0.426315</v>
      </c>
      <c r="AC43" s="41" t="str">
        <f t="shared" si="8"/>
        <v/>
      </c>
      <c r="AD43" s="41" t="str">
        <f t="shared" si="9"/>
        <v/>
      </c>
      <c r="AE43" s="41">
        <f t="shared" si="10"/>
        <v>437.52499999999998</v>
      </c>
      <c r="AF43" s="41">
        <f t="shared" si="11"/>
        <v>437.52499999999998</v>
      </c>
      <c r="AG43" s="41">
        <f t="shared" si="12"/>
        <v>0</v>
      </c>
      <c r="AH43" s="41" t="str">
        <f t="shared" si="13"/>
        <v/>
      </c>
      <c r="AI43" s="41" t="str">
        <f t="shared" si="14"/>
        <v/>
      </c>
      <c r="AJ43" s="41" t="str">
        <f t="shared" si="15"/>
        <v/>
      </c>
      <c r="AK43" s="41" t="str">
        <f t="shared" si="16"/>
        <v/>
      </c>
      <c r="AL43" s="44">
        <f t="shared" si="17"/>
        <v>437.53</v>
      </c>
      <c r="AM43" s="44">
        <f t="shared" si="18"/>
        <v>494.86</v>
      </c>
      <c r="AN43" s="40">
        <f t="shared" si="19"/>
        <v>59461</v>
      </c>
      <c r="AO43" s="45">
        <f t="shared" si="20"/>
        <v>2.8574476651868366E-2</v>
      </c>
      <c r="AP43" s="40">
        <f t="shared" si="21"/>
        <v>565.23172265060816</v>
      </c>
      <c r="AQ43" s="41">
        <v>0</v>
      </c>
      <c r="AR43" s="40">
        <f t="shared" si="22"/>
        <v>40245</v>
      </c>
      <c r="AS43" s="40">
        <f t="shared" si="23"/>
        <v>1750</v>
      </c>
      <c r="AT43" s="40">
        <f t="shared" si="24"/>
        <v>2600.2000000000003</v>
      </c>
      <c r="AU43" s="40">
        <f t="shared" si="25"/>
        <v>37930</v>
      </c>
      <c r="AV43" s="46">
        <f t="shared" si="26"/>
        <v>40245</v>
      </c>
      <c r="AW43" s="40">
        <f>AX43-AV43</f>
        <v>0</v>
      </c>
      <c r="AX43" s="59">
        <f>IF(D43&gt;AV43,AV43+(D43-AV43),AV43)</f>
        <v>40245</v>
      </c>
    </row>
    <row r="44" spans="1:50" ht="15" customHeight="1" x14ac:dyDescent="0.25">
      <c r="A44" s="51">
        <v>3</v>
      </c>
      <c r="B44" s="51">
        <v>700</v>
      </c>
      <c r="C44" s="52" t="s">
        <v>837</v>
      </c>
      <c r="D44" s="39">
        <v>11342</v>
      </c>
      <c r="E44" s="40">
        <v>0</v>
      </c>
      <c r="F44" s="41">
        <v>57</v>
      </c>
      <c r="G44" s="40">
        <v>60</v>
      </c>
      <c r="H44" s="42">
        <v>2.7269999999999999</v>
      </c>
      <c r="I44" s="41">
        <v>12</v>
      </c>
      <c r="J44" s="43">
        <f t="shared" si="0"/>
        <v>0.2</v>
      </c>
      <c r="K44" s="41">
        <v>2</v>
      </c>
      <c r="L44" s="41">
        <v>22</v>
      </c>
      <c r="M44" s="41">
        <v>6</v>
      </c>
      <c r="N44" s="41">
        <f t="shared" si="1"/>
        <v>9.0908999999999995</v>
      </c>
      <c r="O44" s="41">
        <f t="shared" si="2"/>
        <v>27.2727</v>
      </c>
      <c r="P44" s="41">
        <v>58</v>
      </c>
      <c r="Q44" s="41">
        <v>67</v>
      </c>
      <c r="R44" s="41">
        <v>35</v>
      </c>
      <c r="S44" s="41">
        <v>31</v>
      </c>
      <c r="T44" s="57">
        <v>57</v>
      </c>
      <c r="U44" s="53">
        <f t="shared" si="3"/>
        <v>67</v>
      </c>
      <c r="V44" s="44">
        <f t="shared" si="4"/>
        <v>10.45</v>
      </c>
      <c r="W44" s="54">
        <v>25645</v>
      </c>
      <c r="X44" s="55">
        <v>15997</v>
      </c>
      <c r="Y44" s="41">
        <v>0.29765041382431118</v>
      </c>
      <c r="Z44" s="41">
        <f t="shared" si="5"/>
        <v>191.49979999999999</v>
      </c>
      <c r="AA44" s="41">
        <f t="shared" si="6"/>
        <v>0</v>
      </c>
      <c r="AB44" s="41">
        <f t="shared" si="7"/>
        <v>0.426315</v>
      </c>
      <c r="AC44" s="41" t="str">
        <f t="shared" si="8"/>
        <v/>
      </c>
      <c r="AD44" s="41" t="str">
        <f t="shared" si="9"/>
        <v/>
      </c>
      <c r="AE44" s="41">
        <f t="shared" si="10"/>
        <v>410</v>
      </c>
      <c r="AF44" s="41">
        <f t="shared" si="11"/>
        <v>410</v>
      </c>
      <c r="AG44" s="41">
        <f t="shared" si="12"/>
        <v>0</v>
      </c>
      <c r="AH44" s="41" t="str">
        <f t="shared" si="13"/>
        <v/>
      </c>
      <c r="AI44" s="41" t="str">
        <f t="shared" si="14"/>
        <v/>
      </c>
      <c r="AJ44" s="41" t="str">
        <f t="shared" si="15"/>
        <v/>
      </c>
      <c r="AK44" s="41" t="str">
        <f t="shared" si="16"/>
        <v/>
      </c>
      <c r="AL44" s="44">
        <f t="shared" si="17"/>
        <v>410</v>
      </c>
      <c r="AM44" s="44">
        <f t="shared" si="18"/>
        <v>463.72</v>
      </c>
      <c r="AN44" s="40">
        <f t="shared" si="19"/>
        <v>16890</v>
      </c>
      <c r="AO44" s="45">
        <f t="shared" si="20"/>
        <v>2.8574476651868366E-2</v>
      </c>
      <c r="AP44" s="40">
        <f t="shared" si="21"/>
        <v>158.53119646456571</v>
      </c>
      <c r="AQ44" s="41">
        <v>0</v>
      </c>
      <c r="AR44" s="40">
        <f t="shared" si="22"/>
        <v>11501</v>
      </c>
      <c r="AS44" s="40">
        <f t="shared" si="23"/>
        <v>600</v>
      </c>
      <c r="AT44" s="40">
        <f t="shared" si="24"/>
        <v>799.85</v>
      </c>
      <c r="AU44" s="40">
        <f t="shared" si="25"/>
        <v>10742</v>
      </c>
      <c r="AV44" s="46">
        <f t="shared" si="26"/>
        <v>11501</v>
      </c>
      <c r="AW44" s="40">
        <f>AX44-AV44</f>
        <v>0</v>
      </c>
      <c r="AX44" s="59">
        <f>IF(D44&gt;AV44,AV44+(D44-AV44),AV44)</f>
        <v>11501</v>
      </c>
    </row>
    <row r="45" spans="1:50" ht="15" customHeight="1" x14ac:dyDescent="0.25">
      <c r="A45" s="51">
        <v>4</v>
      </c>
      <c r="B45" s="51">
        <v>100</v>
      </c>
      <c r="C45" s="52" t="s">
        <v>58</v>
      </c>
      <c r="D45" s="39">
        <v>3608539</v>
      </c>
      <c r="E45" s="40">
        <v>0</v>
      </c>
      <c r="F45" s="41">
        <v>13431</v>
      </c>
      <c r="G45" s="40">
        <v>16318</v>
      </c>
      <c r="H45" s="42">
        <v>2.1629999999999998</v>
      </c>
      <c r="I45" s="41">
        <v>13976</v>
      </c>
      <c r="J45" s="43">
        <f t="shared" si="0"/>
        <v>0.85650000000000004</v>
      </c>
      <c r="K45" s="41">
        <v>889</v>
      </c>
      <c r="L45" s="41">
        <v>6668</v>
      </c>
      <c r="M45" s="41">
        <v>1809</v>
      </c>
      <c r="N45" s="41">
        <f t="shared" si="1"/>
        <v>13.3323</v>
      </c>
      <c r="O45" s="41">
        <f t="shared" si="2"/>
        <v>27.129599999999996</v>
      </c>
      <c r="P45" s="41">
        <v>11490</v>
      </c>
      <c r="Q45" s="41">
        <v>10949</v>
      </c>
      <c r="R45" s="41">
        <v>11245</v>
      </c>
      <c r="S45" s="41">
        <v>11917</v>
      </c>
      <c r="T45" s="53">
        <v>13431</v>
      </c>
      <c r="U45" s="53">
        <f t="shared" si="3"/>
        <v>13431</v>
      </c>
      <c r="V45" s="44">
        <f t="shared" si="4"/>
        <v>0</v>
      </c>
      <c r="W45" s="54">
        <v>13124914</v>
      </c>
      <c r="X45" s="55">
        <v>6141145</v>
      </c>
      <c r="Y45" s="41">
        <v>14.137080171800024</v>
      </c>
      <c r="Z45" s="41">
        <f t="shared" si="5"/>
        <v>950.05470000000003</v>
      </c>
      <c r="AA45" s="41">
        <f t="shared" si="6"/>
        <v>0</v>
      </c>
      <c r="AB45" s="41">
        <f t="shared" si="7"/>
        <v>0.426315</v>
      </c>
      <c r="AC45" s="41" t="str">
        <f t="shared" si="8"/>
        <v/>
      </c>
      <c r="AD45" s="41" t="str">
        <f t="shared" si="9"/>
        <v/>
      </c>
      <c r="AE45" s="41" t="str">
        <f t="shared" si="10"/>
        <v/>
      </c>
      <c r="AF45" s="41" t="str">
        <f t="shared" si="11"/>
        <v/>
      </c>
      <c r="AG45" s="41">
        <f t="shared" si="12"/>
        <v>0</v>
      </c>
      <c r="AH45" s="41">
        <f t="shared" si="13"/>
        <v>610.46348805499986</v>
      </c>
      <c r="AI45" s="41" t="str">
        <f t="shared" si="14"/>
        <v/>
      </c>
      <c r="AJ45" s="41" t="str">
        <f t="shared" si="15"/>
        <v/>
      </c>
      <c r="AK45" s="41" t="str">
        <f t="shared" si="16"/>
        <v/>
      </c>
      <c r="AL45" s="44">
        <f t="shared" si="17"/>
        <v>610.46</v>
      </c>
      <c r="AM45" s="44">
        <f t="shared" si="18"/>
        <v>690.45</v>
      </c>
      <c r="AN45" s="40">
        <f t="shared" si="19"/>
        <v>5671415</v>
      </c>
      <c r="AO45" s="45">
        <f t="shared" si="20"/>
        <v>2.8574476651868366E-2</v>
      </c>
      <c r="AP45" s="40">
        <f t="shared" si="21"/>
        <v>58945.602097699608</v>
      </c>
      <c r="AQ45" s="41">
        <v>0</v>
      </c>
      <c r="AR45" s="40">
        <f t="shared" si="22"/>
        <v>3667485</v>
      </c>
      <c r="AS45" s="40">
        <f t="shared" si="23"/>
        <v>163180</v>
      </c>
      <c r="AT45" s="40">
        <f t="shared" si="24"/>
        <v>307057.25</v>
      </c>
      <c r="AU45" s="40">
        <f t="shared" si="25"/>
        <v>3445359</v>
      </c>
      <c r="AV45" s="46">
        <f t="shared" si="26"/>
        <v>3667485</v>
      </c>
      <c r="AW45" s="40">
        <f>AX45-AV45</f>
        <v>0</v>
      </c>
      <c r="AX45" s="59">
        <f>IF(D45&gt;AV45,AV45+(D45-AV45),AV45)</f>
        <v>3667485</v>
      </c>
    </row>
    <row r="46" spans="1:50" ht="15" customHeight="1" x14ac:dyDescent="0.25">
      <c r="A46" s="51">
        <v>4</v>
      </c>
      <c r="B46" s="51">
        <v>200</v>
      </c>
      <c r="C46" s="52" t="s">
        <v>72</v>
      </c>
      <c r="D46" s="39">
        <v>278534</v>
      </c>
      <c r="E46" s="40">
        <v>0</v>
      </c>
      <c r="F46" s="41">
        <v>785</v>
      </c>
      <c r="G46" s="40">
        <v>837</v>
      </c>
      <c r="H46" s="42">
        <v>2.2309999999999999</v>
      </c>
      <c r="I46" s="41">
        <v>558</v>
      </c>
      <c r="J46" s="43">
        <f t="shared" si="0"/>
        <v>0.66669999999999996</v>
      </c>
      <c r="K46" s="41">
        <v>116</v>
      </c>
      <c r="L46" s="41">
        <v>377</v>
      </c>
      <c r="M46" s="41">
        <v>75</v>
      </c>
      <c r="N46" s="41">
        <f t="shared" si="1"/>
        <v>30.769200000000001</v>
      </c>
      <c r="O46" s="41">
        <f t="shared" si="2"/>
        <v>19.893900000000002</v>
      </c>
      <c r="P46" s="41">
        <v>595</v>
      </c>
      <c r="Q46" s="41">
        <v>653</v>
      </c>
      <c r="R46" s="41">
        <v>718</v>
      </c>
      <c r="S46" s="41">
        <v>696</v>
      </c>
      <c r="T46" s="57">
        <v>785</v>
      </c>
      <c r="U46" s="53">
        <f t="shared" si="3"/>
        <v>785</v>
      </c>
      <c r="V46" s="44">
        <f t="shared" si="4"/>
        <v>0</v>
      </c>
      <c r="W46" s="54">
        <v>318475</v>
      </c>
      <c r="X46" s="55">
        <v>303412</v>
      </c>
      <c r="Y46" s="41">
        <v>1.7102561865151498</v>
      </c>
      <c r="Z46" s="41">
        <f t="shared" si="5"/>
        <v>458.99560000000002</v>
      </c>
      <c r="AA46" s="41">
        <f t="shared" si="6"/>
        <v>0</v>
      </c>
      <c r="AB46" s="41">
        <f t="shared" si="7"/>
        <v>0.426315</v>
      </c>
      <c r="AC46" s="41" t="str">
        <f t="shared" si="8"/>
        <v/>
      </c>
      <c r="AD46" s="41" t="str">
        <f t="shared" si="9"/>
        <v/>
      </c>
      <c r="AE46" s="41">
        <f t="shared" si="10"/>
        <v>680.47900000000004</v>
      </c>
      <c r="AF46" s="41">
        <f t="shared" si="11"/>
        <v>630</v>
      </c>
      <c r="AG46" s="41">
        <f t="shared" si="12"/>
        <v>0</v>
      </c>
      <c r="AH46" s="41" t="str">
        <f t="shared" si="13"/>
        <v/>
      </c>
      <c r="AI46" s="41" t="str">
        <f t="shared" si="14"/>
        <v/>
      </c>
      <c r="AJ46" s="41" t="str">
        <f t="shared" si="15"/>
        <v/>
      </c>
      <c r="AK46" s="41" t="str">
        <f t="shared" si="16"/>
        <v/>
      </c>
      <c r="AL46" s="44">
        <f t="shared" si="17"/>
        <v>630</v>
      </c>
      <c r="AM46" s="44">
        <f t="shared" si="18"/>
        <v>712.55</v>
      </c>
      <c r="AN46" s="40">
        <f t="shared" si="19"/>
        <v>460634</v>
      </c>
      <c r="AO46" s="45">
        <f t="shared" si="20"/>
        <v>2.8574476651868366E-2</v>
      </c>
      <c r="AP46" s="40">
        <f t="shared" si="21"/>
        <v>5203.4121983052291</v>
      </c>
      <c r="AQ46" s="41">
        <v>0</v>
      </c>
      <c r="AR46" s="40">
        <f t="shared" si="22"/>
        <v>283737</v>
      </c>
      <c r="AS46" s="40">
        <f t="shared" si="23"/>
        <v>8370</v>
      </c>
      <c r="AT46" s="40">
        <f t="shared" si="24"/>
        <v>15170.6</v>
      </c>
      <c r="AU46" s="40">
        <f t="shared" si="25"/>
        <v>270164</v>
      </c>
      <c r="AV46" s="46">
        <f t="shared" si="26"/>
        <v>283737</v>
      </c>
      <c r="AW46" s="40">
        <f>AX46-AV46</f>
        <v>0</v>
      </c>
      <c r="AX46" s="59">
        <f>IF(D46&gt;AV46,AV46+(D46-AV46),AV46)</f>
        <v>283737</v>
      </c>
    </row>
    <row r="47" spans="1:50" ht="15" customHeight="1" x14ac:dyDescent="0.25">
      <c r="A47" s="51">
        <v>4</v>
      </c>
      <c r="B47" s="51">
        <v>400</v>
      </c>
      <c r="C47" s="52" t="s">
        <v>284</v>
      </c>
      <c r="D47" s="39">
        <v>749</v>
      </c>
      <c r="E47" s="40">
        <v>0</v>
      </c>
      <c r="F47" s="41">
        <v>5</v>
      </c>
      <c r="G47" s="40">
        <v>10</v>
      </c>
      <c r="H47" s="42">
        <v>1.667</v>
      </c>
      <c r="I47" s="41">
        <v>0</v>
      </c>
      <c r="J47" s="43">
        <f t="shared" si="0"/>
        <v>0</v>
      </c>
      <c r="K47" s="41">
        <v>2</v>
      </c>
      <c r="L47" s="41">
        <v>50</v>
      </c>
      <c r="M47" s="41">
        <v>2</v>
      </c>
      <c r="N47" s="41">
        <f t="shared" si="1"/>
        <v>4</v>
      </c>
      <c r="O47" s="41">
        <f t="shared" si="2"/>
        <v>4</v>
      </c>
      <c r="P47" s="41">
        <v>19</v>
      </c>
      <c r="Q47" s="41">
        <v>18</v>
      </c>
      <c r="R47" s="41">
        <v>15</v>
      </c>
      <c r="S47" s="41">
        <v>15</v>
      </c>
      <c r="T47" s="57">
        <v>5</v>
      </c>
      <c r="U47" s="53">
        <f t="shared" si="3"/>
        <v>19</v>
      </c>
      <c r="V47" s="44">
        <f t="shared" si="4"/>
        <v>47.37</v>
      </c>
      <c r="W47" s="54">
        <v>6485</v>
      </c>
      <c r="X47" s="55">
        <v>1100</v>
      </c>
      <c r="Y47" s="41">
        <v>0.59866570810366693</v>
      </c>
      <c r="Z47" s="41">
        <f t="shared" si="5"/>
        <v>8.3519000000000005</v>
      </c>
      <c r="AA47" s="41">
        <f t="shared" si="6"/>
        <v>200</v>
      </c>
      <c r="AB47" s="41">
        <f t="shared" si="7"/>
        <v>0.426315</v>
      </c>
      <c r="AC47" s="41" t="str">
        <f t="shared" si="8"/>
        <v/>
      </c>
      <c r="AD47" s="41" t="str">
        <f t="shared" si="9"/>
        <v/>
      </c>
      <c r="AE47" s="41">
        <f t="shared" si="10"/>
        <v>610</v>
      </c>
      <c r="AF47" s="41">
        <f t="shared" si="11"/>
        <v>610</v>
      </c>
      <c r="AG47" s="41">
        <f t="shared" si="12"/>
        <v>0</v>
      </c>
      <c r="AH47" s="41" t="str">
        <f t="shared" si="13"/>
        <v/>
      </c>
      <c r="AI47" s="41" t="str">
        <f t="shared" si="14"/>
        <v/>
      </c>
      <c r="AJ47" s="41" t="str">
        <f t="shared" si="15"/>
        <v/>
      </c>
      <c r="AK47" s="41" t="str">
        <f t="shared" si="16"/>
        <v/>
      </c>
      <c r="AL47" s="44">
        <f t="shared" si="17"/>
        <v>610</v>
      </c>
      <c r="AM47" s="44">
        <f t="shared" si="18"/>
        <v>689.93</v>
      </c>
      <c r="AN47" s="40">
        <f t="shared" si="19"/>
        <v>4135</v>
      </c>
      <c r="AO47" s="45">
        <f t="shared" si="20"/>
        <v>2.8574476651868366E-2</v>
      </c>
      <c r="AP47" s="40">
        <f t="shared" si="21"/>
        <v>96.753177943226291</v>
      </c>
      <c r="AQ47" s="41">
        <v>0</v>
      </c>
      <c r="AR47" s="40">
        <f t="shared" si="22"/>
        <v>846</v>
      </c>
      <c r="AS47" s="40">
        <f t="shared" si="23"/>
        <v>100</v>
      </c>
      <c r="AT47" s="40">
        <f t="shared" si="24"/>
        <v>55</v>
      </c>
      <c r="AU47" s="40">
        <f t="shared" si="25"/>
        <v>694</v>
      </c>
      <c r="AV47" s="46">
        <f t="shared" si="26"/>
        <v>846</v>
      </c>
      <c r="AW47" s="40">
        <f>AX47-AV47</f>
        <v>0</v>
      </c>
      <c r="AX47" s="59">
        <f>IF(D47&gt;AV47,AV47+(D47-AV47),AV47)</f>
        <v>846</v>
      </c>
    </row>
    <row r="48" spans="1:50" ht="15" customHeight="1" x14ac:dyDescent="0.25">
      <c r="A48" s="51">
        <v>4</v>
      </c>
      <c r="B48" s="51">
        <v>800</v>
      </c>
      <c r="C48" s="52" t="s">
        <v>403</v>
      </c>
      <c r="D48" s="39">
        <v>95217</v>
      </c>
      <c r="E48" s="40">
        <v>0</v>
      </c>
      <c r="F48" s="41">
        <v>262</v>
      </c>
      <c r="G48" s="40">
        <v>263</v>
      </c>
      <c r="H48" s="42">
        <v>2.1379999999999999</v>
      </c>
      <c r="I48" s="41">
        <v>0</v>
      </c>
      <c r="J48" s="43">
        <f t="shared" si="0"/>
        <v>0</v>
      </c>
      <c r="K48" s="41">
        <v>24</v>
      </c>
      <c r="L48" s="41">
        <v>154</v>
      </c>
      <c r="M48" s="41">
        <v>18</v>
      </c>
      <c r="N48" s="41">
        <f t="shared" si="1"/>
        <v>15.5844</v>
      </c>
      <c r="O48" s="41">
        <f t="shared" si="2"/>
        <v>11.6883</v>
      </c>
      <c r="P48" s="41">
        <v>289</v>
      </c>
      <c r="Q48" s="41">
        <v>324</v>
      </c>
      <c r="R48" s="41">
        <v>348</v>
      </c>
      <c r="S48" s="41">
        <v>294</v>
      </c>
      <c r="T48" s="57">
        <v>262</v>
      </c>
      <c r="U48" s="53">
        <f t="shared" si="3"/>
        <v>348</v>
      </c>
      <c r="V48" s="44">
        <f t="shared" si="4"/>
        <v>24.43</v>
      </c>
      <c r="W48" s="54">
        <v>107047</v>
      </c>
      <c r="X48" s="55">
        <v>34297</v>
      </c>
      <c r="Y48" s="41">
        <v>2.1408566371736084</v>
      </c>
      <c r="Z48" s="41">
        <f t="shared" si="5"/>
        <v>122.3809</v>
      </c>
      <c r="AA48" s="41">
        <f t="shared" si="6"/>
        <v>0</v>
      </c>
      <c r="AB48" s="41">
        <f t="shared" si="7"/>
        <v>0.426315</v>
      </c>
      <c r="AC48" s="41" t="str">
        <f t="shared" si="8"/>
        <v/>
      </c>
      <c r="AD48" s="41" t="str">
        <f t="shared" si="9"/>
        <v/>
      </c>
      <c r="AE48" s="41">
        <f t="shared" si="10"/>
        <v>469.82100000000003</v>
      </c>
      <c r="AF48" s="41">
        <f t="shared" si="11"/>
        <v>469.82100000000003</v>
      </c>
      <c r="AG48" s="41">
        <f t="shared" si="12"/>
        <v>0</v>
      </c>
      <c r="AH48" s="41" t="str">
        <f t="shared" si="13"/>
        <v/>
      </c>
      <c r="AI48" s="41" t="str">
        <f t="shared" si="14"/>
        <v/>
      </c>
      <c r="AJ48" s="41" t="str">
        <f t="shared" si="15"/>
        <v/>
      </c>
      <c r="AK48" s="41" t="str">
        <f t="shared" si="16"/>
        <v/>
      </c>
      <c r="AL48" s="44">
        <f t="shared" si="17"/>
        <v>469.82</v>
      </c>
      <c r="AM48" s="44">
        <f t="shared" si="18"/>
        <v>531.38</v>
      </c>
      <c r="AN48" s="40">
        <f t="shared" si="19"/>
        <v>94117</v>
      </c>
      <c r="AO48" s="45">
        <f t="shared" si="20"/>
        <v>2.8574476651868366E-2</v>
      </c>
      <c r="AP48" s="40">
        <f t="shared" si="21"/>
        <v>-31.431924317055202</v>
      </c>
      <c r="AQ48" s="41">
        <v>0</v>
      </c>
      <c r="AR48" s="40">
        <f t="shared" si="22"/>
        <v>94117</v>
      </c>
      <c r="AS48" s="40">
        <f t="shared" si="23"/>
        <v>2630</v>
      </c>
      <c r="AT48" s="40">
        <f t="shared" si="24"/>
        <v>1714.8500000000001</v>
      </c>
      <c r="AU48" s="40">
        <f t="shared" si="25"/>
        <v>93502</v>
      </c>
      <c r="AV48" s="46">
        <f t="shared" si="26"/>
        <v>94117</v>
      </c>
      <c r="AW48" s="40">
        <f>AX48-AV48</f>
        <v>1100</v>
      </c>
      <c r="AX48" s="59">
        <f>IF(D48&gt;AV48,AV48+(D48-AV48),AV48)</f>
        <v>95217</v>
      </c>
    </row>
    <row r="49" spans="1:50" ht="15" customHeight="1" x14ac:dyDescent="0.25">
      <c r="A49" s="51">
        <v>4</v>
      </c>
      <c r="B49" s="51">
        <v>2100</v>
      </c>
      <c r="C49" s="52" t="s">
        <v>705</v>
      </c>
      <c r="D49" s="39">
        <v>11943</v>
      </c>
      <c r="E49" s="40">
        <v>0</v>
      </c>
      <c r="F49" s="41">
        <v>96</v>
      </c>
      <c r="G49" s="40">
        <v>86</v>
      </c>
      <c r="H49" s="42">
        <v>3.0710000000000002</v>
      </c>
      <c r="I49" s="41">
        <v>22</v>
      </c>
      <c r="J49" s="43">
        <f t="shared" si="0"/>
        <v>0.25580000000000003</v>
      </c>
      <c r="K49" s="41">
        <v>7</v>
      </c>
      <c r="L49" s="41">
        <v>40</v>
      </c>
      <c r="M49" s="41">
        <v>12</v>
      </c>
      <c r="N49" s="41">
        <f t="shared" si="1"/>
        <v>17.5</v>
      </c>
      <c r="O49" s="41">
        <f t="shared" si="2"/>
        <v>30</v>
      </c>
      <c r="P49" s="41">
        <v>96</v>
      </c>
      <c r="Q49" s="41">
        <v>89</v>
      </c>
      <c r="R49" s="41">
        <v>74</v>
      </c>
      <c r="S49" s="41">
        <v>69</v>
      </c>
      <c r="T49" s="57">
        <v>96</v>
      </c>
      <c r="U49" s="53">
        <f t="shared" si="3"/>
        <v>96</v>
      </c>
      <c r="V49" s="44">
        <f t="shared" si="4"/>
        <v>10.42</v>
      </c>
      <c r="W49" s="54">
        <v>46874</v>
      </c>
      <c r="X49" s="55">
        <v>14110</v>
      </c>
      <c r="Y49" s="41">
        <v>1.0278182756059102</v>
      </c>
      <c r="Z49" s="41">
        <f t="shared" si="5"/>
        <v>93.401700000000005</v>
      </c>
      <c r="AA49" s="41">
        <f t="shared" si="6"/>
        <v>0</v>
      </c>
      <c r="AB49" s="41">
        <f t="shared" si="7"/>
        <v>0.426315</v>
      </c>
      <c r="AC49" s="41" t="str">
        <f t="shared" si="8"/>
        <v/>
      </c>
      <c r="AD49" s="41" t="str">
        <f t="shared" si="9"/>
        <v/>
      </c>
      <c r="AE49" s="41">
        <f t="shared" si="10"/>
        <v>410</v>
      </c>
      <c r="AF49" s="41">
        <f t="shared" si="11"/>
        <v>410</v>
      </c>
      <c r="AG49" s="41">
        <f t="shared" si="12"/>
        <v>0</v>
      </c>
      <c r="AH49" s="41" t="str">
        <f t="shared" si="13"/>
        <v/>
      </c>
      <c r="AI49" s="41" t="str">
        <f t="shared" si="14"/>
        <v/>
      </c>
      <c r="AJ49" s="41" t="str">
        <f t="shared" si="15"/>
        <v/>
      </c>
      <c r="AK49" s="41" t="str">
        <f t="shared" si="16"/>
        <v/>
      </c>
      <c r="AL49" s="44">
        <f t="shared" si="17"/>
        <v>410</v>
      </c>
      <c r="AM49" s="44">
        <f t="shared" si="18"/>
        <v>463.72</v>
      </c>
      <c r="AN49" s="40">
        <f t="shared" si="19"/>
        <v>19897</v>
      </c>
      <c r="AO49" s="45">
        <f t="shared" si="20"/>
        <v>2.8574476651868366E-2</v>
      </c>
      <c r="AP49" s="40">
        <f t="shared" si="21"/>
        <v>227.28138728896099</v>
      </c>
      <c r="AQ49" s="41">
        <v>0</v>
      </c>
      <c r="AR49" s="40">
        <f t="shared" si="22"/>
        <v>12170</v>
      </c>
      <c r="AS49" s="40">
        <f t="shared" si="23"/>
        <v>860</v>
      </c>
      <c r="AT49" s="40">
        <f t="shared" si="24"/>
        <v>705.5</v>
      </c>
      <c r="AU49" s="40">
        <f t="shared" si="25"/>
        <v>11238</v>
      </c>
      <c r="AV49" s="46">
        <f t="shared" si="26"/>
        <v>12170</v>
      </c>
      <c r="AW49" s="40">
        <f>AX49-AV49</f>
        <v>0</v>
      </c>
      <c r="AX49" s="59">
        <f>IF(D49&gt;AV49,AV49+(D49-AV49),AV49)</f>
        <v>12170</v>
      </c>
    </row>
    <row r="50" spans="1:50" ht="15" customHeight="1" x14ac:dyDescent="0.25">
      <c r="A50" s="51">
        <v>4</v>
      </c>
      <c r="B50" s="51">
        <v>2200</v>
      </c>
      <c r="C50" s="52" t="s">
        <v>756</v>
      </c>
      <c r="D50" s="39">
        <v>10443</v>
      </c>
      <c r="E50" s="40">
        <v>0</v>
      </c>
      <c r="F50" s="41">
        <v>201</v>
      </c>
      <c r="G50" s="40">
        <v>209</v>
      </c>
      <c r="H50" s="42">
        <v>2.4590000000000001</v>
      </c>
      <c r="I50" s="41">
        <v>29</v>
      </c>
      <c r="J50" s="43">
        <f t="shared" si="0"/>
        <v>0.13880000000000001</v>
      </c>
      <c r="K50" s="41">
        <v>14</v>
      </c>
      <c r="L50" s="41">
        <v>149</v>
      </c>
      <c r="M50" s="41">
        <v>75</v>
      </c>
      <c r="N50" s="41">
        <f t="shared" si="1"/>
        <v>9.3960000000000008</v>
      </c>
      <c r="O50" s="41">
        <f t="shared" si="2"/>
        <v>50.335599999999999</v>
      </c>
      <c r="P50" s="41">
        <v>138</v>
      </c>
      <c r="Q50" s="41">
        <v>159</v>
      </c>
      <c r="R50" s="41">
        <v>184</v>
      </c>
      <c r="S50" s="41">
        <v>195</v>
      </c>
      <c r="T50" s="57">
        <v>201</v>
      </c>
      <c r="U50" s="53">
        <f t="shared" si="3"/>
        <v>201</v>
      </c>
      <c r="V50" s="44">
        <f t="shared" si="4"/>
        <v>0</v>
      </c>
      <c r="W50" s="54">
        <v>186139</v>
      </c>
      <c r="X50" s="55">
        <v>33501</v>
      </c>
      <c r="Y50" s="41">
        <v>4.4666674131308719</v>
      </c>
      <c r="Z50" s="41">
        <f t="shared" si="5"/>
        <v>45</v>
      </c>
      <c r="AA50" s="41">
        <f t="shared" si="6"/>
        <v>0</v>
      </c>
      <c r="AB50" s="41">
        <f t="shared" si="7"/>
        <v>0.426315</v>
      </c>
      <c r="AC50" s="41" t="str">
        <f t="shared" si="8"/>
        <v/>
      </c>
      <c r="AD50" s="41" t="str">
        <f t="shared" si="9"/>
        <v/>
      </c>
      <c r="AE50" s="41">
        <f t="shared" si="10"/>
        <v>450.00299999999999</v>
      </c>
      <c r="AF50" s="41">
        <f t="shared" si="11"/>
        <v>450.00299999999999</v>
      </c>
      <c r="AG50" s="41">
        <f t="shared" si="12"/>
        <v>0</v>
      </c>
      <c r="AH50" s="41" t="str">
        <f t="shared" si="13"/>
        <v/>
      </c>
      <c r="AI50" s="41" t="str">
        <f t="shared" si="14"/>
        <v/>
      </c>
      <c r="AJ50" s="41" t="str">
        <f t="shared" si="15"/>
        <v/>
      </c>
      <c r="AK50" s="41" t="str">
        <f t="shared" si="16"/>
        <v/>
      </c>
      <c r="AL50" s="44">
        <f t="shared" si="17"/>
        <v>450</v>
      </c>
      <c r="AM50" s="44">
        <f t="shared" si="18"/>
        <v>508.96</v>
      </c>
      <c r="AN50" s="40">
        <f t="shared" si="19"/>
        <v>27019</v>
      </c>
      <c r="AO50" s="45">
        <f t="shared" si="20"/>
        <v>2.8574476651868366E-2</v>
      </c>
      <c r="AP50" s="40">
        <f t="shared" si="21"/>
        <v>473.65052498137004</v>
      </c>
      <c r="AQ50" s="41">
        <v>0</v>
      </c>
      <c r="AR50" s="40">
        <f t="shared" si="22"/>
        <v>10917</v>
      </c>
      <c r="AS50" s="40">
        <f t="shared" si="23"/>
        <v>2090</v>
      </c>
      <c r="AT50" s="40">
        <f t="shared" si="24"/>
        <v>1675.0500000000002</v>
      </c>
      <c r="AU50" s="40">
        <f t="shared" si="25"/>
        <v>8768</v>
      </c>
      <c r="AV50" s="46">
        <f t="shared" si="26"/>
        <v>10917</v>
      </c>
      <c r="AW50" s="40">
        <f>AX50-AV50</f>
        <v>0</v>
      </c>
      <c r="AX50" s="59">
        <f>IF(D50&gt;AV50,AV50+(D50-AV50),AV50)</f>
        <v>10917</v>
      </c>
    </row>
    <row r="51" spans="1:50" ht="15" customHeight="1" x14ac:dyDescent="0.25">
      <c r="A51" s="51">
        <v>4</v>
      </c>
      <c r="B51" s="51">
        <v>2300</v>
      </c>
      <c r="C51" s="52" t="s">
        <v>767</v>
      </c>
      <c r="D51" s="39">
        <v>231</v>
      </c>
      <c r="E51" s="40">
        <v>0</v>
      </c>
      <c r="F51" s="41">
        <v>77</v>
      </c>
      <c r="G51" s="40">
        <v>82</v>
      </c>
      <c r="H51" s="42">
        <v>2.0499999999999998</v>
      </c>
      <c r="I51" s="41">
        <v>40</v>
      </c>
      <c r="J51" s="43">
        <f t="shared" si="0"/>
        <v>0.48780000000000001</v>
      </c>
      <c r="K51" s="41">
        <v>3</v>
      </c>
      <c r="L51" s="41">
        <v>57</v>
      </c>
      <c r="M51" s="41">
        <v>18</v>
      </c>
      <c r="N51" s="41">
        <f t="shared" si="1"/>
        <v>5.2631999999999994</v>
      </c>
      <c r="O51" s="41">
        <f t="shared" si="2"/>
        <v>31.578899999999997</v>
      </c>
      <c r="P51" s="41">
        <v>50</v>
      </c>
      <c r="Q51" s="41">
        <v>60</v>
      </c>
      <c r="R51" s="41">
        <v>62</v>
      </c>
      <c r="S51" s="41">
        <v>75</v>
      </c>
      <c r="T51" s="57">
        <v>77</v>
      </c>
      <c r="U51" s="53">
        <f t="shared" si="3"/>
        <v>77</v>
      </c>
      <c r="V51" s="44">
        <f t="shared" si="4"/>
        <v>0</v>
      </c>
      <c r="W51" s="54">
        <v>89650</v>
      </c>
      <c r="X51" s="55">
        <v>18001</v>
      </c>
      <c r="Y51" s="41">
        <v>1.1110283136446963</v>
      </c>
      <c r="Z51" s="41">
        <f t="shared" si="5"/>
        <v>69.305199999999999</v>
      </c>
      <c r="AA51" s="41">
        <f t="shared" si="6"/>
        <v>0</v>
      </c>
      <c r="AB51" s="41">
        <f t="shared" si="7"/>
        <v>0.426315</v>
      </c>
      <c r="AC51" s="41" t="str">
        <f t="shared" si="8"/>
        <v/>
      </c>
      <c r="AD51" s="41" t="str">
        <f t="shared" si="9"/>
        <v/>
      </c>
      <c r="AE51" s="41">
        <f t="shared" si="10"/>
        <v>410</v>
      </c>
      <c r="AF51" s="41">
        <f t="shared" si="11"/>
        <v>410</v>
      </c>
      <c r="AG51" s="41">
        <f t="shared" si="12"/>
        <v>0</v>
      </c>
      <c r="AH51" s="41" t="str">
        <f t="shared" si="13"/>
        <v/>
      </c>
      <c r="AI51" s="41" t="str">
        <f t="shared" si="14"/>
        <v/>
      </c>
      <c r="AJ51" s="41" t="str">
        <f t="shared" si="15"/>
        <v/>
      </c>
      <c r="AK51" s="41" t="str">
        <f t="shared" si="16"/>
        <v/>
      </c>
      <c r="AL51" s="44">
        <f t="shared" si="17"/>
        <v>410</v>
      </c>
      <c r="AM51" s="44">
        <f t="shared" si="18"/>
        <v>463.72</v>
      </c>
      <c r="AN51" s="40">
        <f t="shared" si="19"/>
        <v>0</v>
      </c>
      <c r="AO51" s="45">
        <f t="shared" si="20"/>
        <v>2.8574476651868366E-2</v>
      </c>
      <c r="AP51" s="40">
        <f t="shared" si="21"/>
        <v>-6.6007041065815928</v>
      </c>
      <c r="AQ51" s="41">
        <v>0</v>
      </c>
      <c r="AR51" s="40">
        <f t="shared" si="22"/>
        <v>0</v>
      </c>
      <c r="AS51" s="40">
        <f t="shared" si="23"/>
        <v>820</v>
      </c>
      <c r="AT51" s="40">
        <f t="shared" si="24"/>
        <v>900.05000000000007</v>
      </c>
      <c r="AU51" s="40">
        <f t="shared" si="25"/>
        <v>-589</v>
      </c>
      <c r="AV51" s="46">
        <f t="shared" si="26"/>
        <v>0</v>
      </c>
      <c r="AW51" s="40">
        <f>AX51-AV51</f>
        <v>231</v>
      </c>
      <c r="AX51" s="59">
        <f>IF(D51&gt;AV51,AV51+(D51-AV51),AV51)</f>
        <v>231</v>
      </c>
    </row>
    <row r="52" spans="1:50" ht="15" customHeight="1" x14ac:dyDescent="0.25">
      <c r="A52" s="51">
        <v>4</v>
      </c>
      <c r="B52" s="51">
        <v>2500</v>
      </c>
      <c r="C52" s="52" t="s">
        <v>829</v>
      </c>
      <c r="D52" s="39">
        <v>21549</v>
      </c>
      <c r="E52" s="40">
        <v>0</v>
      </c>
      <c r="F52" s="41">
        <v>204</v>
      </c>
      <c r="G52" s="40">
        <v>251</v>
      </c>
      <c r="H52" s="42">
        <v>2.5099999999999998</v>
      </c>
      <c r="I52" s="41">
        <v>194</v>
      </c>
      <c r="J52" s="43">
        <f t="shared" si="0"/>
        <v>0.77290000000000003</v>
      </c>
      <c r="K52" s="41">
        <v>8</v>
      </c>
      <c r="L52" s="41">
        <v>83</v>
      </c>
      <c r="M52" s="41">
        <v>20</v>
      </c>
      <c r="N52" s="41">
        <f t="shared" si="1"/>
        <v>9.6386000000000003</v>
      </c>
      <c r="O52" s="41">
        <f t="shared" si="2"/>
        <v>24.096400000000003</v>
      </c>
      <c r="P52" s="41">
        <v>119</v>
      </c>
      <c r="Q52" s="41">
        <v>176</v>
      </c>
      <c r="R52" s="41">
        <v>171</v>
      </c>
      <c r="S52" s="41">
        <v>186</v>
      </c>
      <c r="T52" s="57">
        <v>204</v>
      </c>
      <c r="U52" s="53">
        <f t="shared" si="3"/>
        <v>204</v>
      </c>
      <c r="V52" s="44">
        <f t="shared" si="4"/>
        <v>0</v>
      </c>
      <c r="W52" s="54">
        <v>198760</v>
      </c>
      <c r="X52" s="55">
        <v>26706</v>
      </c>
      <c r="Y52" s="41">
        <v>2.3664221610293175</v>
      </c>
      <c r="Z52" s="41">
        <f t="shared" si="5"/>
        <v>86.206100000000006</v>
      </c>
      <c r="AA52" s="41">
        <f t="shared" si="6"/>
        <v>0</v>
      </c>
      <c r="AB52" s="41">
        <f t="shared" si="7"/>
        <v>0.426315</v>
      </c>
      <c r="AC52" s="41" t="str">
        <f t="shared" si="8"/>
        <v/>
      </c>
      <c r="AD52" s="41" t="str">
        <f t="shared" si="9"/>
        <v/>
      </c>
      <c r="AE52" s="41">
        <f t="shared" si="10"/>
        <v>465.41700000000003</v>
      </c>
      <c r="AF52" s="41">
        <f t="shared" si="11"/>
        <v>465.41700000000003</v>
      </c>
      <c r="AG52" s="41">
        <f t="shared" si="12"/>
        <v>0</v>
      </c>
      <c r="AH52" s="41" t="str">
        <f t="shared" si="13"/>
        <v/>
      </c>
      <c r="AI52" s="41" t="str">
        <f t="shared" si="14"/>
        <v/>
      </c>
      <c r="AJ52" s="41" t="str">
        <f t="shared" si="15"/>
        <v/>
      </c>
      <c r="AK52" s="41" t="str">
        <f t="shared" si="16"/>
        <v/>
      </c>
      <c r="AL52" s="44">
        <f t="shared" si="17"/>
        <v>465.42</v>
      </c>
      <c r="AM52" s="44">
        <f t="shared" si="18"/>
        <v>526.41</v>
      </c>
      <c r="AN52" s="40">
        <f t="shared" si="19"/>
        <v>47395</v>
      </c>
      <c r="AO52" s="45">
        <f t="shared" si="20"/>
        <v>2.8574476651868366E-2</v>
      </c>
      <c r="AP52" s="40">
        <f t="shared" si="21"/>
        <v>738.53592354418981</v>
      </c>
      <c r="AQ52" s="41">
        <v>0</v>
      </c>
      <c r="AR52" s="40">
        <f t="shared" si="22"/>
        <v>22288</v>
      </c>
      <c r="AS52" s="40">
        <f t="shared" si="23"/>
        <v>2510</v>
      </c>
      <c r="AT52" s="40">
        <f t="shared" si="24"/>
        <v>1335.3000000000002</v>
      </c>
      <c r="AU52" s="40">
        <f t="shared" si="25"/>
        <v>20214</v>
      </c>
      <c r="AV52" s="46">
        <f t="shared" si="26"/>
        <v>22288</v>
      </c>
      <c r="AW52" s="40">
        <f>AX52-AV52</f>
        <v>0</v>
      </c>
      <c r="AX52" s="59">
        <f>IF(D52&gt;AV52,AV52+(D52-AV52),AV52)</f>
        <v>22288</v>
      </c>
    </row>
    <row r="53" spans="1:50" ht="15" customHeight="1" x14ac:dyDescent="0.25">
      <c r="A53" s="51">
        <v>5</v>
      </c>
      <c r="B53" s="51">
        <v>200</v>
      </c>
      <c r="C53" s="52" t="s">
        <v>269</v>
      </c>
      <c r="D53" s="39">
        <v>836219</v>
      </c>
      <c r="E53" s="40">
        <v>0</v>
      </c>
      <c r="F53" s="41">
        <v>2603</v>
      </c>
      <c r="G53" s="40">
        <v>2747</v>
      </c>
      <c r="H53" s="42">
        <v>2.5</v>
      </c>
      <c r="I53" s="41">
        <v>1830</v>
      </c>
      <c r="J53" s="43">
        <f t="shared" si="0"/>
        <v>0.66620000000000001</v>
      </c>
      <c r="K53" s="41">
        <v>144</v>
      </c>
      <c r="L53" s="41">
        <v>1000</v>
      </c>
      <c r="M53" s="41">
        <v>146</v>
      </c>
      <c r="N53" s="41">
        <f t="shared" si="1"/>
        <v>14.399999999999999</v>
      </c>
      <c r="O53" s="41">
        <f t="shared" si="2"/>
        <v>14.6</v>
      </c>
      <c r="P53" s="41">
        <v>1271</v>
      </c>
      <c r="Q53" s="41">
        <v>1606</v>
      </c>
      <c r="R53" s="41">
        <v>1854</v>
      </c>
      <c r="S53" s="41">
        <v>2154</v>
      </c>
      <c r="T53" s="53">
        <v>2603</v>
      </c>
      <c r="U53" s="53">
        <f t="shared" si="3"/>
        <v>2603</v>
      </c>
      <c r="V53" s="44">
        <f t="shared" si="4"/>
        <v>0</v>
      </c>
      <c r="W53" s="54">
        <v>1759384</v>
      </c>
      <c r="X53" s="55">
        <v>1070874</v>
      </c>
      <c r="Y53" s="41">
        <v>2.5071938557244282</v>
      </c>
      <c r="Z53" s="41">
        <f t="shared" si="5"/>
        <v>1038.2125000000001</v>
      </c>
      <c r="AA53" s="41">
        <f t="shared" si="6"/>
        <v>0</v>
      </c>
      <c r="AB53" s="41">
        <f t="shared" si="7"/>
        <v>0.426315</v>
      </c>
      <c r="AC53" s="41">
        <f t="shared" si="8"/>
        <v>0.49399999999999999</v>
      </c>
      <c r="AD53" s="41" t="str">
        <f t="shared" si="9"/>
        <v/>
      </c>
      <c r="AE53" s="41" t="str">
        <f t="shared" si="10"/>
        <v/>
      </c>
      <c r="AF53" s="41" t="str">
        <f t="shared" si="11"/>
        <v/>
      </c>
      <c r="AG53" s="41">
        <f t="shared" si="12"/>
        <v>587.16056000000003</v>
      </c>
      <c r="AH53" s="41" t="str">
        <f t="shared" si="13"/>
        <v/>
      </c>
      <c r="AI53" s="41">
        <f t="shared" si="14"/>
        <v>608.83731664000004</v>
      </c>
      <c r="AJ53" s="41" t="str">
        <f t="shared" si="15"/>
        <v/>
      </c>
      <c r="AK53" s="41">
        <f t="shared" si="16"/>
        <v>1</v>
      </c>
      <c r="AL53" s="44">
        <f t="shared" si="17"/>
        <v>608.84</v>
      </c>
      <c r="AM53" s="44">
        <f t="shared" si="18"/>
        <v>688.62</v>
      </c>
      <c r="AN53" s="40">
        <f t="shared" si="19"/>
        <v>1141587</v>
      </c>
      <c r="AO53" s="45">
        <f t="shared" si="20"/>
        <v>2.8574476651868366E-2</v>
      </c>
      <c r="AP53" s="40">
        <f t="shared" si="21"/>
        <v>8725.7307862277394</v>
      </c>
      <c r="AQ53" s="41">
        <v>0</v>
      </c>
      <c r="AR53" s="40">
        <f t="shared" si="22"/>
        <v>844945</v>
      </c>
      <c r="AS53" s="40">
        <f t="shared" si="23"/>
        <v>27470</v>
      </c>
      <c r="AT53" s="40">
        <f t="shared" si="24"/>
        <v>53543.700000000004</v>
      </c>
      <c r="AU53" s="40">
        <f t="shared" si="25"/>
        <v>808749</v>
      </c>
      <c r="AV53" s="46">
        <f t="shared" si="26"/>
        <v>844945</v>
      </c>
      <c r="AW53" s="40">
        <f>AX53-AV53</f>
        <v>0</v>
      </c>
      <c r="AX53" s="59">
        <f>IF(D53&gt;AV53,AV53+(D53-AV53),AV53)</f>
        <v>844945</v>
      </c>
    </row>
    <row r="54" spans="1:50" ht="15" customHeight="1" x14ac:dyDescent="0.25">
      <c r="A54" s="51">
        <v>5</v>
      </c>
      <c r="B54" s="51">
        <v>300</v>
      </c>
      <c r="C54" s="52" t="s">
        <v>297</v>
      </c>
      <c r="D54" s="39">
        <v>27486</v>
      </c>
      <c r="E54" s="40">
        <v>0</v>
      </c>
      <c r="F54" s="41">
        <v>224</v>
      </c>
      <c r="G54" s="40">
        <v>235</v>
      </c>
      <c r="H54" s="42">
        <v>2.5539999999999998</v>
      </c>
      <c r="I54" s="41">
        <v>73</v>
      </c>
      <c r="J54" s="43">
        <f t="shared" si="0"/>
        <v>0.31059999999999999</v>
      </c>
      <c r="K54" s="41">
        <v>20</v>
      </c>
      <c r="L54" s="41">
        <v>97</v>
      </c>
      <c r="M54" s="41">
        <v>14</v>
      </c>
      <c r="N54" s="41">
        <f t="shared" si="1"/>
        <v>20.618600000000001</v>
      </c>
      <c r="O54" s="41">
        <f t="shared" si="2"/>
        <v>14.433000000000002</v>
      </c>
      <c r="P54" s="41">
        <v>111</v>
      </c>
      <c r="Q54" s="41">
        <v>156</v>
      </c>
      <c r="R54" s="41">
        <v>192</v>
      </c>
      <c r="S54" s="41">
        <v>215</v>
      </c>
      <c r="T54" s="57">
        <v>224</v>
      </c>
      <c r="U54" s="53">
        <f t="shared" si="3"/>
        <v>224</v>
      </c>
      <c r="V54" s="44">
        <f t="shared" si="4"/>
        <v>0</v>
      </c>
      <c r="W54" s="54">
        <v>179583</v>
      </c>
      <c r="X54" s="55">
        <v>38004</v>
      </c>
      <c r="Y54" s="41">
        <v>0.5272661494956733</v>
      </c>
      <c r="Z54" s="41">
        <f t="shared" si="5"/>
        <v>424.8329</v>
      </c>
      <c r="AA54" s="41">
        <f t="shared" si="6"/>
        <v>0</v>
      </c>
      <c r="AB54" s="41">
        <f t="shared" si="7"/>
        <v>0.426315</v>
      </c>
      <c r="AC54" s="41" t="str">
        <f t="shared" si="8"/>
        <v/>
      </c>
      <c r="AD54" s="41" t="str">
        <f t="shared" si="9"/>
        <v/>
      </c>
      <c r="AE54" s="41">
        <f t="shared" si="10"/>
        <v>459.54500000000002</v>
      </c>
      <c r="AF54" s="41">
        <f t="shared" si="11"/>
        <v>459.54500000000002</v>
      </c>
      <c r="AG54" s="41">
        <f t="shared" si="12"/>
        <v>0</v>
      </c>
      <c r="AH54" s="41" t="str">
        <f t="shared" si="13"/>
        <v/>
      </c>
      <c r="AI54" s="41" t="str">
        <f t="shared" si="14"/>
        <v/>
      </c>
      <c r="AJ54" s="41" t="str">
        <f t="shared" si="15"/>
        <v/>
      </c>
      <c r="AK54" s="41" t="str">
        <f t="shared" si="16"/>
        <v/>
      </c>
      <c r="AL54" s="44">
        <f t="shared" si="17"/>
        <v>459.55</v>
      </c>
      <c r="AM54" s="44">
        <f t="shared" si="18"/>
        <v>519.77</v>
      </c>
      <c r="AN54" s="40">
        <f t="shared" si="19"/>
        <v>45587</v>
      </c>
      <c r="AO54" s="45">
        <f t="shared" si="20"/>
        <v>2.8574476651868366E-2</v>
      </c>
      <c r="AP54" s="40">
        <f t="shared" si="21"/>
        <v>517.22660187546933</v>
      </c>
      <c r="AQ54" s="41">
        <v>0</v>
      </c>
      <c r="AR54" s="40">
        <f t="shared" si="22"/>
        <v>28003</v>
      </c>
      <c r="AS54" s="40">
        <f t="shared" si="23"/>
        <v>2350</v>
      </c>
      <c r="AT54" s="40">
        <f t="shared" si="24"/>
        <v>1900.2</v>
      </c>
      <c r="AU54" s="40">
        <f t="shared" si="25"/>
        <v>25586</v>
      </c>
      <c r="AV54" s="46">
        <f t="shared" si="26"/>
        <v>28003</v>
      </c>
      <c r="AW54" s="40">
        <f>AX54-AV54</f>
        <v>0</v>
      </c>
      <c r="AX54" s="59">
        <f>IF(D54&gt;AV54,AV54+(D54-AV54),AV54)</f>
        <v>28003</v>
      </c>
    </row>
    <row r="55" spans="1:50" ht="15" customHeight="1" x14ac:dyDescent="0.25">
      <c r="A55" s="51">
        <v>5</v>
      </c>
      <c r="B55" s="51">
        <v>600</v>
      </c>
      <c r="C55" s="52" t="s">
        <v>647</v>
      </c>
      <c r="D55" s="39">
        <v>197969</v>
      </c>
      <c r="E55" s="40">
        <v>0</v>
      </c>
      <c r="F55" s="41">
        <v>1275</v>
      </c>
      <c r="G55" s="40">
        <v>1355</v>
      </c>
      <c r="H55" s="42">
        <v>2.6989999999999998</v>
      </c>
      <c r="I55" s="41">
        <v>993</v>
      </c>
      <c r="J55" s="43">
        <f t="shared" si="0"/>
        <v>0.73280000000000001</v>
      </c>
      <c r="K55" s="41">
        <v>36</v>
      </c>
      <c r="L55" s="41">
        <v>578</v>
      </c>
      <c r="M55" s="41">
        <v>22</v>
      </c>
      <c r="N55" s="41">
        <f t="shared" si="1"/>
        <v>6.2283999999999997</v>
      </c>
      <c r="O55" s="41">
        <f t="shared" si="2"/>
        <v>3.8062</v>
      </c>
      <c r="P55" s="41">
        <v>366</v>
      </c>
      <c r="Q55" s="41">
        <v>499</v>
      </c>
      <c r="R55" s="41">
        <v>610</v>
      </c>
      <c r="S55" s="41">
        <v>711</v>
      </c>
      <c r="T55" s="53">
        <v>1275</v>
      </c>
      <c r="U55" s="53">
        <f t="shared" si="3"/>
        <v>1275</v>
      </c>
      <c r="V55" s="44">
        <f t="shared" si="4"/>
        <v>0</v>
      </c>
      <c r="W55" s="54">
        <v>1745466</v>
      </c>
      <c r="X55" s="55">
        <v>522034</v>
      </c>
      <c r="Y55" s="41">
        <v>5.7056658177566844</v>
      </c>
      <c r="Z55" s="41">
        <f t="shared" si="5"/>
        <v>223.46209999999999</v>
      </c>
      <c r="AA55" s="41">
        <f t="shared" si="6"/>
        <v>0</v>
      </c>
      <c r="AB55" s="41">
        <f t="shared" si="7"/>
        <v>0.426315</v>
      </c>
      <c r="AC55" s="41" t="str">
        <f t="shared" si="8"/>
        <v/>
      </c>
      <c r="AD55" s="41" t="str">
        <f t="shared" si="9"/>
        <v/>
      </c>
      <c r="AE55" s="41">
        <f t="shared" si="10"/>
        <v>870.58500000000004</v>
      </c>
      <c r="AF55" s="41">
        <f t="shared" si="11"/>
        <v>630</v>
      </c>
      <c r="AG55" s="41">
        <f t="shared" si="12"/>
        <v>0</v>
      </c>
      <c r="AH55" s="41" t="str">
        <f t="shared" si="13"/>
        <v/>
      </c>
      <c r="AI55" s="41" t="str">
        <f t="shared" si="14"/>
        <v/>
      </c>
      <c r="AJ55" s="41" t="str">
        <f t="shared" si="15"/>
        <v/>
      </c>
      <c r="AK55" s="41" t="str">
        <f t="shared" si="16"/>
        <v/>
      </c>
      <c r="AL55" s="44">
        <f t="shared" si="17"/>
        <v>630</v>
      </c>
      <c r="AM55" s="44">
        <f t="shared" si="18"/>
        <v>712.55</v>
      </c>
      <c r="AN55" s="40">
        <f t="shared" si="19"/>
        <v>221387</v>
      </c>
      <c r="AO55" s="45">
        <f t="shared" si="20"/>
        <v>2.8574476651868366E-2</v>
      </c>
      <c r="AP55" s="40">
        <f t="shared" si="21"/>
        <v>669.15709423345345</v>
      </c>
      <c r="AQ55" s="41">
        <v>0</v>
      </c>
      <c r="AR55" s="40">
        <f t="shared" si="22"/>
        <v>198638</v>
      </c>
      <c r="AS55" s="40">
        <f t="shared" si="23"/>
        <v>13550</v>
      </c>
      <c r="AT55" s="40">
        <f t="shared" si="24"/>
        <v>26101.7</v>
      </c>
      <c r="AU55" s="40">
        <f t="shared" si="25"/>
        <v>184419</v>
      </c>
      <c r="AV55" s="46">
        <f t="shared" si="26"/>
        <v>198638</v>
      </c>
      <c r="AW55" s="40">
        <f>AX55-AV55</f>
        <v>0</v>
      </c>
      <c r="AX55" s="59">
        <f>IF(D55&gt;AV55,AV55+(D55-AV55),AV55)</f>
        <v>198638</v>
      </c>
    </row>
    <row r="56" spans="1:50" ht="15" customHeight="1" x14ac:dyDescent="0.25">
      <c r="A56" s="51">
        <v>5</v>
      </c>
      <c r="B56" s="51">
        <v>900</v>
      </c>
      <c r="C56" s="52" t="s">
        <v>685</v>
      </c>
      <c r="D56" s="39">
        <v>2307279</v>
      </c>
      <c r="E56" s="40">
        <v>0</v>
      </c>
      <c r="F56" s="41">
        <v>12773</v>
      </c>
      <c r="G56" s="40">
        <v>14244</v>
      </c>
      <c r="H56" s="42">
        <v>2.4350000000000001</v>
      </c>
      <c r="I56" s="41">
        <v>5431</v>
      </c>
      <c r="J56" s="43">
        <f t="shared" si="0"/>
        <v>0.38129999999999997</v>
      </c>
      <c r="K56" s="41">
        <v>415</v>
      </c>
      <c r="L56" s="41">
        <v>5858</v>
      </c>
      <c r="M56" s="41">
        <v>683</v>
      </c>
      <c r="N56" s="41">
        <f t="shared" si="1"/>
        <v>7.0843000000000007</v>
      </c>
      <c r="O56" s="41">
        <f t="shared" si="2"/>
        <v>11.6593</v>
      </c>
      <c r="P56" s="41">
        <v>5051</v>
      </c>
      <c r="Q56" s="41">
        <v>5793</v>
      </c>
      <c r="R56" s="41">
        <v>7825</v>
      </c>
      <c r="S56" s="41">
        <v>10213</v>
      </c>
      <c r="T56" s="53">
        <v>12773</v>
      </c>
      <c r="U56" s="53">
        <f t="shared" si="3"/>
        <v>12773</v>
      </c>
      <c r="V56" s="44">
        <f t="shared" si="4"/>
        <v>0</v>
      </c>
      <c r="W56" s="54">
        <v>10929240</v>
      </c>
      <c r="X56" s="55">
        <v>3990696</v>
      </c>
      <c r="Y56" s="41">
        <v>6.3519657233933131</v>
      </c>
      <c r="Z56" s="41">
        <f t="shared" si="5"/>
        <v>2010.8735999999999</v>
      </c>
      <c r="AA56" s="41">
        <f t="shared" si="6"/>
        <v>0</v>
      </c>
      <c r="AB56" s="41">
        <f t="shared" si="7"/>
        <v>0.426315</v>
      </c>
      <c r="AC56" s="41" t="str">
        <f t="shared" si="8"/>
        <v/>
      </c>
      <c r="AD56" s="41" t="str">
        <f t="shared" si="9"/>
        <v/>
      </c>
      <c r="AE56" s="41" t="str">
        <f t="shared" si="10"/>
        <v/>
      </c>
      <c r="AF56" s="41" t="str">
        <f t="shared" si="11"/>
        <v/>
      </c>
      <c r="AG56" s="41">
        <f t="shared" si="12"/>
        <v>0</v>
      </c>
      <c r="AH56" s="41">
        <f t="shared" si="13"/>
        <v>473.83560526499997</v>
      </c>
      <c r="AI56" s="41" t="str">
        <f t="shared" si="14"/>
        <v/>
      </c>
      <c r="AJ56" s="41" t="str">
        <f t="shared" si="15"/>
        <v/>
      </c>
      <c r="AK56" s="41" t="str">
        <f t="shared" si="16"/>
        <v/>
      </c>
      <c r="AL56" s="44">
        <f t="shared" si="17"/>
        <v>473.84</v>
      </c>
      <c r="AM56" s="44">
        <f t="shared" si="18"/>
        <v>535.92999999999995</v>
      </c>
      <c r="AN56" s="40">
        <f t="shared" si="19"/>
        <v>2974488</v>
      </c>
      <c r="AO56" s="45">
        <f t="shared" si="20"/>
        <v>2.8574476651868366E-2</v>
      </c>
      <c r="AP56" s="40">
        <f t="shared" si="21"/>
        <v>19065.147992416441</v>
      </c>
      <c r="AQ56" s="41">
        <v>0</v>
      </c>
      <c r="AR56" s="40">
        <f t="shared" si="22"/>
        <v>2326344</v>
      </c>
      <c r="AS56" s="40">
        <f t="shared" si="23"/>
        <v>142440</v>
      </c>
      <c r="AT56" s="40">
        <f t="shared" si="24"/>
        <v>199534.80000000002</v>
      </c>
      <c r="AU56" s="40">
        <f t="shared" si="25"/>
        <v>2164839</v>
      </c>
      <c r="AV56" s="46">
        <f t="shared" si="26"/>
        <v>2326344</v>
      </c>
      <c r="AW56" s="40">
        <f>AX56-AV56</f>
        <v>0</v>
      </c>
      <c r="AX56" s="59">
        <f>IF(D56&gt;AV56,AV56+(D56-AV56),AV56)</f>
        <v>2326344</v>
      </c>
    </row>
    <row r="57" spans="1:50" ht="15" customHeight="1" x14ac:dyDescent="0.25">
      <c r="A57" s="51">
        <v>6</v>
      </c>
      <c r="B57" s="51">
        <v>100</v>
      </c>
      <c r="C57" s="52" t="s">
        <v>42</v>
      </c>
      <c r="D57" s="39">
        <v>1696</v>
      </c>
      <c r="E57" s="40">
        <v>0</v>
      </c>
      <c r="F57" s="41">
        <v>16</v>
      </c>
      <c r="G57" s="40">
        <v>13</v>
      </c>
      <c r="H57" s="42">
        <v>2.6</v>
      </c>
      <c r="I57" s="41">
        <v>0</v>
      </c>
      <c r="J57" s="43">
        <f t="shared" si="0"/>
        <v>0</v>
      </c>
      <c r="K57" s="41">
        <v>4</v>
      </c>
      <c r="L57" s="41">
        <v>6</v>
      </c>
      <c r="M57" s="41">
        <v>0</v>
      </c>
      <c r="N57" s="41">
        <f t="shared" si="1"/>
        <v>66.666700000000006</v>
      </c>
      <c r="O57" s="41">
        <f t="shared" si="2"/>
        <v>0</v>
      </c>
      <c r="P57" s="41">
        <v>52</v>
      </c>
      <c r="Q57" s="41">
        <v>43</v>
      </c>
      <c r="R57" s="41">
        <v>40</v>
      </c>
      <c r="S57" s="41">
        <v>25</v>
      </c>
      <c r="T57" s="57">
        <v>16</v>
      </c>
      <c r="U57" s="53">
        <f t="shared" si="3"/>
        <v>52</v>
      </c>
      <c r="V57" s="44">
        <f t="shared" si="4"/>
        <v>75</v>
      </c>
      <c r="W57" s="54">
        <v>33192</v>
      </c>
      <c r="X57" s="55">
        <v>9504</v>
      </c>
      <c r="Y57" s="41">
        <v>0.24857605517863404</v>
      </c>
      <c r="Z57" s="41">
        <f t="shared" si="5"/>
        <v>64.366600000000005</v>
      </c>
      <c r="AA57" s="41">
        <f t="shared" si="6"/>
        <v>0</v>
      </c>
      <c r="AB57" s="41">
        <f t="shared" si="7"/>
        <v>0.426315</v>
      </c>
      <c r="AC57" s="41" t="str">
        <f t="shared" si="8"/>
        <v/>
      </c>
      <c r="AD57" s="41" t="str">
        <f t="shared" si="9"/>
        <v/>
      </c>
      <c r="AE57" s="41">
        <f t="shared" si="10"/>
        <v>410</v>
      </c>
      <c r="AF57" s="41">
        <f t="shared" si="11"/>
        <v>410</v>
      </c>
      <c r="AG57" s="41">
        <f t="shared" si="12"/>
        <v>0</v>
      </c>
      <c r="AH57" s="41" t="str">
        <f t="shared" si="13"/>
        <v/>
      </c>
      <c r="AI57" s="41" t="str">
        <f t="shared" si="14"/>
        <v/>
      </c>
      <c r="AJ57" s="41" t="str">
        <f t="shared" si="15"/>
        <v/>
      </c>
      <c r="AK57" s="41" t="str">
        <f t="shared" si="16"/>
        <v/>
      </c>
      <c r="AL57" s="44">
        <f t="shared" si="17"/>
        <v>410</v>
      </c>
      <c r="AM57" s="44">
        <f t="shared" si="18"/>
        <v>463.72</v>
      </c>
      <c r="AN57" s="40">
        <f t="shared" si="19"/>
        <v>0</v>
      </c>
      <c r="AO57" s="45">
        <f t="shared" si="20"/>
        <v>2.8574476651868366E-2</v>
      </c>
      <c r="AP57" s="40">
        <f t="shared" si="21"/>
        <v>-48.462312401568752</v>
      </c>
      <c r="AQ57" s="41">
        <v>0</v>
      </c>
      <c r="AR57" s="40">
        <f t="shared" si="22"/>
        <v>0</v>
      </c>
      <c r="AS57" s="40">
        <f t="shared" si="23"/>
        <v>130</v>
      </c>
      <c r="AT57" s="40">
        <f t="shared" si="24"/>
        <v>475.20000000000005</v>
      </c>
      <c r="AU57" s="40">
        <f t="shared" si="25"/>
        <v>1566</v>
      </c>
      <c r="AV57" s="46">
        <f t="shared" si="26"/>
        <v>1566</v>
      </c>
      <c r="AW57" s="40">
        <f>AX57-AV57</f>
        <v>130</v>
      </c>
      <c r="AX57" s="59">
        <f>IF(D57&gt;AV57,AV57+(D57-AV57),AV57)</f>
        <v>1696</v>
      </c>
    </row>
    <row r="58" spans="1:50" ht="15" customHeight="1" x14ac:dyDescent="0.25">
      <c r="A58" s="51">
        <v>6</v>
      </c>
      <c r="B58" s="51">
        <v>200</v>
      </c>
      <c r="C58" s="52" t="s">
        <v>47</v>
      </c>
      <c r="D58" s="39">
        <v>66371</v>
      </c>
      <c r="E58" s="40">
        <v>0</v>
      </c>
      <c r="F58" s="41">
        <v>233</v>
      </c>
      <c r="G58" s="40">
        <v>216</v>
      </c>
      <c r="H58" s="42">
        <v>2.1179999999999999</v>
      </c>
      <c r="I58" s="41">
        <v>30</v>
      </c>
      <c r="J58" s="43">
        <f t="shared" si="0"/>
        <v>0.1389</v>
      </c>
      <c r="K58" s="41">
        <v>77</v>
      </c>
      <c r="L58" s="41">
        <v>123</v>
      </c>
      <c r="M58" s="41">
        <v>25</v>
      </c>
      <c r="N58" s="41">
        <f t="shared" si="1"/>
        <v>62.601600000000005</v>
      </c>
      <c r="O58" s="41">
        <f t="shared" si="2"/>
        <v>20.325199999999999</v>
      </c>
      <c r="P58" s="41">
        <v>366</v>
      </c>
      <c r="Q58" s="41">
        <v>344</v>
      </c>
      <c r="R58" s="41">
        <v>297</v>
      </c>
      <c r="S58" s="41">
        <v>262</v>
      </c>
      <c r="T58" s="57">
        <v>233</v>
      </c>
      <c r="U58" s="53">
        <f t="shared" si="3"/>
        <v>366</v>
      </c>
      <c r="V58" s="44">
        <f t="shared" si="4"/>
        <v>40.98</v>
      </c>
      <c r="W58" s="54">
        <v>115907</v>
      </c>
      <c r="X58" s="55">
        <v>38405</v>
      </c>
      <c r="Y58" s="41">
        <v>0.46912765618991287</v>
      </c>
      <c r="Z58" s="41">
        <f t="shared" si="5"/>
        <v>496.66649999999998</v>
      </c>
      <c r="AA58" s="41">
        <f t="shared" si="6"/>
        <v>0</v>
      </c>
      <c r="AB58" s="41">
        <f t="shared" si="7"/>
        <v>0.426315</v>
      </c>
      <c r="AC58" s="41" t="str">
        <f t="shared" si="8"/>
        <v/>
      </c>
      <c r="AD58" s="41" t="str">
        <f t="shared" si="9"/>
        <v/>
      </c>
      <c r="AE58" s="41">
        <f t="shared" si="10"/>
        <v>452.572</v>
      </c>
      <c r="AF58" s="41">
        <f t="shared" si="11"/>
        <v>452.572</v>
      </c>
      <c r="AG58" s="41">
        <f t="shared" si="12"/>
        <v>0</v>
      </c>
      <c r="AH58" s="41" t="str">
        <f t="shared" si="13"/>
        <v/>
      </c>
      <c r="AI58" s="41" t="str">
        <f t="shared" si="14"/>
        <v/>
      </c>
      <c r="AJ58" s="41" t="str">
        <f t="shared" si="15"/>
        <v/>
      </c>
      <c r="AK58" s="41" t="str">
        <f t="shared" si="16"/>
        <v/>
      </c>
      <c r="AL58" s="44">
        <f t="shared" si="17"/>
        <v>452.57</v>
      </c>
      <c r="AM58" s="44">
        <f t="shared" si="18"/>
        <v>511.87</v>
      </c>
      <c r="AN58" s="40">
        <f t="shared" si="19"/>
        <v>61151</v>
      </c>
      <c r="AO58" s="45">
        <f t="shared" si="20"/>
        <v>2.8574476651868366E-2</v>
      </c>
      <c r="AP58" s="40">
        <f t="shared" si="21"/>
        <v>-149.15876812275286</v>
      </c>
      <c r="AQ58" s="41">
        <v>0</v>
      </c>
      <c r="AR58" s="40">
        <f t="shared" si="22"/>
        <v>61151</v>
      </c>
      <c r="AS58" s="40">
        <f t="shared" si="23"/>
        <v>2160</v>
      </c>
      <c r="AT58" s="40">
        <f t="shared" si="24"/>
        <v>1920.25</v>
      </c>
      <c r="AU58" s="40">
        <f t="shared" si="25"/>
        <v>64451</v>
      </c>
      <c r="AV58" s="46">
        <f t="shared" si="26"/>
        <v>64451</v>
      </c>
      <c r="AW58" s="40">
        <f>AX58-AV58</f>
        <v>1920</v>
      </c>
      <c r="AX58" s="59">
        <f>IF(D58&gt;AV58,AV58+(D58-AV58),AV58)</f>
        <v>66371</v>
      </c>
    </row>
    <row r="59" spans="1:50" ht="15" customHeight="1" x14ac:dyDescent="0.25">
      <c r="A59" s="51">
        <v>6</v>
      </c>
      <c r="B59" s="51">
        <v>300</v>
      </c>
      <c r="C59" s="52" t="s">
        <v>149</v>
      </c>
      <c r="D59" s="39">
        <v>159309</v>
      </c>
      <c r="E59" s="40">
        <v>0</v>
      </c>
      <c r="F59" s="41">
        <v>449</v>
      </c>
      <c r="G59" s="40">
        <v>417</v>
      </c>
      <c r="H59" s="42">
        <v>2.14</v>
      </c>
      <c r="I59" s="41">
        <v>61</v>
      </c>
      <c r="J59" s="43">
        <f t="shared" si="0"/>
        <v>0.14630000000000001</v>
      </c>
      <c r="K59" s="41">
        <v>87</v>
      </c>
      <c r="L59" s="41">
        <v>281</v>
      </c>
      <c r="M59" s="41">
        <v>86</v>
      </c>
      <c r="N59" s="41">
        <f t="shared" si="1"/>
        <v>30.960900000000002</v>
      </c>
      <c r="O59" s="41">
        <f t="shared" si="2"/>
        <v>30.605</v>
      </c>
      <c r="P59" s="41">
        <v>608</v>
      </c>
      <c r="Q59" s="41">
        <v>622</v>
      </c>
      <c r="R59" s="41">
        <v>574</v>
      </c>
      <c r="S59" s="41">
        <v>453</v>
      </c>
      <c r="T59" s="57">
        <v>449</v>
      </c>
      <c r="U59" s="53">
        <f t="shared" si="3"/>
        <v>622</v>
      </c>
      <c r="V59" s="44">
        <f t="shared" si="4"/>
        <v>32.96</v>
      </c>
      <c r="W59" s="54">
        <v>112615</v>
      </c>
      <c r="X59" s="55">
        <v>70463</v>
      </c>
      <c r="Y59" s="41">
        <v>1.0326264059910701</v>
      </c>
      <c r="Z59" s="41">
        <f t="shared" si="5"/>
        <v>434.81360000000001</v>
      </c>
      <c r="AA59" s="41">
        <f t="shared" si="6"/>
        <v>0</v>
      </c>
      <c r="AB59" s="41">
        <f t="shared" si="7"/>
        <v>0.426315</v>
      </c>
      <c r="AC59" s="41" t="str">
        <f t="shared" si="8"/>
        <v/>
      </c>
      <c r="AD59" s="41" t="str">
        <f t="shared" si="9"/>
        <v/>
      </c>
      <c r="AE59" s="41">
        <f t="shared" si="10"/>
        <v>526.33899999999994</v>
      </c>
      <c r="AF59" s="41">
        <f t="shared" si="11"/>
        <v>526.33899999999994</v>
      </c>
      <c r="AG59" s="41">
        <f t="shared" si="12"/>
        <v>0</v>
      </c>
      <c r="AH59" s="41" t="str">
        <f t="shared" si="13"/>
        <v/>
      </c>
      <c r="AI59" s="41" t="str">
        <f t="shared" si="14"/>
        <v/>
      </c>
      <c r="AJ59" s="41" t="str">
        <f t="shared" si="15"/>
        <v/>
      </c>
      <c r="AK59" s="41" t="str">
        <f t="shared" si="16"/>
        <v/>
      </c>
      <c r="AL59" s="44">
        <f t="shared" si="17"/>
        <v>526.34</v>
      </c>
      <c r="AM59" s="44">
        <f t="shared" si="18"/>
        <v>595.30999999999995</v>
      </c>
      <c r="AN59" s="40">
        <f t="shared" si="19"/>
        <v>200235</v>
      </c>
      <c r="AO59" s="45">
        <f t="shared" si="20"/>
        <v>2.8574476651868366E-2</v>
      </c>
      <c r="AP59" s="40">
        <f t="shared" si="21"/>
        <v>1169.4390314543648</v>
      </c>
      <c r="AQ59" s="41">
        <v>0</v>
      </c>
      <c r="AR59" s="40">
        <f t="shared" si="22"/>
        <v>160478</v>
      </c>
      <c r="AS59" s="40">
        <f t="shared" si="23"/>
        <v>4170</v>
      </c>
      <c r="AT59" s="40">
        <f t="shared" si="24"/>
        <v>3523.15</v>
      </c>
      <c r="AU59" s="40">
        <f t="shared" si="25"/>
        <v>155786</v>
      </c>
      <c r="AV59" s="46">
        <f t="shared" si="26"/>
        <v>160478</v>
      </c>
      <c r="AW59" s="40">
        <f>AX59-AV59</f>
        <v>0</v>
      </c>
      <c r="AX59" s="59">
        <f>IF(D59&gt;AV59,AV59+(D59-AV59),AV59)</f>
        <v>160478</v>
      </c>
    </row>
    <row r="60" spans="1:50" ht="15" customHeight="1" x14ac:dyDescent="0.25">
      <c r="A60" s="51">
        <v>6</v>
      </c>
      <c r="B60" s="51">
        <v>400</v>
      </c>
      <c r="C60" s="52" t="s">
        <v>168</v>
      </c>
      <c r="D60" s="39">
        <v>6380</v>
      </c>
      <c r="E60" s="40">
        <v>0</v>
      </c>
      <c r="F60" s="41">
        <v>34</v>
      </c>
      <c r="G60" s="40">
        <v>30</v>
      </c>
      <c r="H60" s="42">
        <v>1.875</v>
      </c>
      <c r="I60" s="41">
        <v>0</v>
      </c>
      <c r="J60" s="43">
        <f t="shared" si="0"/>
        <v>0</v>
      </c>
      <c r="K60" s="41">
        <v>23</v>
      </c>
      <c r="L60" s="41">
        <v>35</v>
      </c>
      <c r="M60" s="41">
        <v>3</v>
      </c>
      <c r="N60" s="41">
        <f t="shared" si="1"/>
        <v>65.714300000000009</v>
      </c>
      <c r="O60" s="41">
        <f t="shared" si="2"/>
        <v>8.5714000000000006</v>
      </c>
      <c r="P60" s="41">
        <v>95</v>
      </c>
      <c r="Q60" s="41">
        <v>83</v>
      </c>
      <c r="R60" s="41">
        <v>60</v>
      </c>
      <c r="S60" s="41">
        <v>47</v>
      </c>
      <c r="T60" s="57">
        <v>34</v>
      </c>
      <c r="U60" s="53">
        <f t="shared" si="3"/>
        <v>95</v>
      </c>
      <c r="V60" s="44">
        <f t="shared" si="4"/>
        <v>68.42</v>
      </c>
      <c r="W60" s="54">
        <v>23027</v>
      </c>
      <c r="X60" s="55">
        <v>15575</v>
      </c>
      <c r="Y60" s="41">
        <v>0.36248469104876163</v>
      </c>
      <c r="Z60" s="41">
        <f t="shared" si="5"/>
        <v>93.7971</v>
      </c>
      <c r="AA60" s="41">
        <f t="shared" si="6"/>
        <v>0</v>
      </c>
      <c r="AB60" s="41">
        <f t="shared" si="7"/>
        <v>0.426315</v>
      </c>
      <c r="AC60" s="41" t="str">
        <f t="shared" si="8"/>
        <v/>
      </c>
      <c r="AD60" s="41" t="str">
        <f t="shared" si="9"/>
        <v/>
      </c>
      <c r="AE60" s="41">
        <f t="shared" si="10"/>
        <v>410</v>
      </c>
      <c r="AF60" s="41">
        <f t="shared" si="11"/>
        <v>410</v>
      </c>
      <c r="AG60" s="41">
        <f t="shared" si="12"/>
        <v>0</v>
      </c>
      <c r="AH60" s="41" t="str">
        <f t="shared" si="13"/>
        <v/>
      </c>
      <c r="AI60" s="41" t="str">
        <f t="shared" si="14"/>
        <v/>
      </c>
      <c r="AJ60" s="41" t="str">
        <f t="shared" si="15"/>
        <v/>
      </c>
      <c r="AK60" s="41" t="str">
        <f t="shared" si="16"/>
        <v/>
      </c>
      <c r="AL60" s="44">
        <f t="shared" si="17"/>
        <v>410</v>
      </c>
      <c r="AM60" s="44">
        <f t="shared" si="18"/>
        <v>463.72</v>
      </c>
      <c r="AN60" s="40">
        <f t="shared" si="19"/>
        <v>4095</v>
      </c>
      <c r="AO60" s="45">
        <f t="shared" si="20"/>
        <v>2.8574476651868366E-2</v>
      </c>
      <c r="AP60" s="40">
        <f t="shared" si="21"/>
        <v>-65.292679149519216</v>
      </c>
      <c r="AQ60" s="41">
        <v>0</v>
      </c>
      <c r="AR60" s="40">
        <f t="shared" si="22"/>
        <v>4095</v>
      </c>
      <c r="AS60" s="40">
        <f t="shared" si="23"/>
        <v>300</v>
      </c>
      <c r="AT60" s="40">
        <f t="shared" si="24"/>
        <v>778.75</v>
      </c>
      <c r="AU60" s="40">
        <f t="shared" si="25"/>
        <v>6080</v>
      </c>
      <c r="AV60" s="46">
        <f t="shared" si="26"/>
        <v>6080</v>
      </c>
      <c r="AW60" s="40">
        <f>AX60-AV60</f>
        <v>300</v>
      </c>
      <c r="AX60" s="59">
        <f>IF(D60&gt;AV60,AV60+(D60-AV60),AV60)</f>
        <v>6380</v>
      </c>
    </row>
    <row r="61" spans="1:50" ht="15" customHeight="1" x14ac:dyDescent="0.25">
      <c r="A61" s="51">
        <v>6</v>
      </c>
      <c r="B61" s="51">
        <v>500</v>
      </c>
      <c r="C61" s="52" t="s">
        <v>308</v>
      </c>
      <c r="D61" s="39">
        <v>216978</v>
      </c>
      <c r="E61" s="40">
        <v>0</v>
      </c>
      <c r="F61" s="41">
        <v>577</v>
      </c>
      <c r="G61" s="40">
        <v>562</v>
      </c>
      <c r="H61" s="42">
        <v>1.9690000000000001</v>
      </c>
      <c r="I61" s="41">
        <v>228</v>
      </c>
      <c r="J61" s="43">
        <f t="shared" si="0"/>
        <v>0.40570000000000001</v>
      </c>
      <c r="K61" s="41">
        <v>115</v>
      </c>
      <c r="L61" s="41">
        <v>323</v>
      </c>
      <c r="M61" s="41">
        <v>90</v>
      </c>
      <c r="N61" s="41">
        <f t="shared" si="1"/>
        <v>35.603699999999996</v>
      </c>
      <c r="O61" s="41">
        <f t="shared" si="2"/>
        <v>27.863800000000001</v>
      </c>
      <c r="P61" s="41">
        <v>735</v>
      </c>
      <c r="Q61" s="41">
        <v>780</v>
      </c>
      <c r="R61" s="41">
        <v>671</v>
      </c>
      <c r="S61" s="41">
        <v>605</v>
      </c>
      <c r="T61" s="57">
        <v>577</v>
      </c>
      <c r="U61" s="53">
        <f t="shared" si="3"/>
        <v>780</v>
      </c>
      <c r="V61" s="44">
        <f t="shared" si="4"/>
        <v>27.95</v>
      </c>
      <c r="W61" s="54">
        <v>211917</v>
      </c>
      <c r="X61" s="55">
        <v>210019</v>
      </c>
      <c r="Y61" s="41">
        <v>0.5786729513804697</v>
      </c>
      <c r="Z61" s="41">
        <f t="shared" si="5"/>
        <v>997.10900000000004</v>
      </c>
      <c r="AA61" s="41">
        <f t="shared" si="6"/>
        <v>0</v>
      </c>
      <c r="AB61" s="41">
        <f t="shared" si="7"/>
        <v>0.426315</v>
      </c>
      <c r="AC61" s="41" t="str">
        <f t="shared" si="8"/>
        <v/>
      </c>
      <c r="AD61" s="41" t="str">
        <f t="shared" si="9"/>
        <v/>
      </c>
      <c r="AE61" s="41">
        <f t="shared" si="10"/>
        <v>579.55399999999997</v>
      </c>
      <c r="AF61" s="41">
        <f t="shared" si="11"/>
        <v>579.55399999999997</v>
      </c>
      <c r="AG61" s="41">
        <f t="shared" si="12"/>
        <v>0</v>
      </c>
      <c r="AH61" s="41" t="str">
        <f t="shared" si="13"/>
        <v/>
      </c>
      <c r="AI61" s="41" t="str">
        <f t="shared" si="14"/>
        <v/>
      </c>
      <c r="AJ61" s="41" t="str">
        <f t="shared" si="15"/>
        <v/>
      </c>
      <c r="AK61" s="41" t="str">
        <f t="shared" si="16"/>
        <v/>
      </c>
      <c r="AL61" s="44">
        <f t="shared" si="17"/>
        <v>579.54999999999995</v>
      </c>
      <c r="AM61" s="44">
        <f t="shared" si="18"/>
        <v>655.49</v>
      </c>
      <c r="AN61" s="40">
        <f t="shared" si="19"/>
        <v>278042</v>
      </c>
      <c r="AO61" s="45">
        <f t="shared" si="20"/>
        <v>2.8574476651868366E-2</v>
      </c>
      <c r="AP61" s="40">
        <f t="shared" si="21"/>
        <v>1744.87184226969</v>
      </c>
      <c r="AQ61" s="41">
        <v>0</v>
      </c>
      <c r="AR61" s="40">
        <f t="shared" si="22"/>
        <v>218723</v>
      </c>
      <c r="AS61" s="40">
        <f t="shared" si="23"/>
        <v>5620</v>
      </c>
      <c r="AT61" s="40">
        <f t="shared" si="24"/>
        <v>10500.95</v>
      </c>
      <c r="AU61" s="40">
        <f t="shared" si="25"/>
        <v>211358</v>
      </c>
      <c r="AV61" s="46">
        <f t="shared" si="26"/>
        <v>218723</v>
      </c>
      <c r="AW61" s="40">
        <f>AX61-AV61</f>
        <v>0</v>
      </c>
      <c r="AX61" s="59">
        <f>IF(D61&gt;AV61,AV61+(D61-AV61),AV61)</f>
        <v>218723</v>
      </c>
    </row>
    <row r="62" spans="1:50" ht="15" customHeight="1" x14ac:dyDescent="0.25">
      <c r="A62" s="51">
        <v>6</v>
      </c>
      <c r="B62" s="51">
        <v>600</v>
      </c>
      <c r="C62" s="52" t="s">
        <v>396</v>
      </c>
      <c r="D62" s="39">
        <v>5596</v>
      </c>
      <c r="E62" s="40">
        <v>0</v>
      </c>
      <c r="F62" s="41">
        <v>29</v>
      </c>
      <c r="G62" s="40">
        <v>27</v>
      </c>
      <c r="H62" s="42">
        <v>1.929</v>
      </c>
      <c r="I62" s="41">
        <v>0</v>
      </c>
      <c r="J62" s="43">
        <f t="shared" si="0"/>
        <v>0</v>
      </c>
      <c r="K62" s="41">
        <v>4</v>
      </c>
      <c r="L62" s="41">
        <v>6</v>
      </c>
      <c r="M62" s="41">
        <v>0</v>
      </c>
      <c r="N62" s="41">
        <f t="shared" si="1"/>
        <v>66.666700000000006</v>
      </c>
      <c r="O62" s="41">
        <f t="shared" si="2"/>
        <v>0</v>
      </c>
      <c r="P62" s="41">
        <v>53</v>
      </c>
      <c r="Q62" s="41">
        <v>57</v>
      </c>
      <c r="R62" s="41">
        <v>46</v>
      </c>
      <c r="S62" s="41">
        <v>32</v>
      </c>
      <c r="T62" s="57">
        <v>29</v>
      </c>
      <c r="U62" s="53">
        <f t="shared" si="3"/>
        <v>57</v>
      </c>
      <c r="V62" s="44">
        <f t="shared" si="4"/>
        <v>52.63</v>
      </c>
      <c r="W62" s="54">
        <v>15468</v>
      </c>
      <c r="X62" s="55">
        <v>7006</v>
      </c>
      <c r="Y62" s="41">
        <v>0.30055544658894173</v>
      </c>
      <c r="Z62" s="41">
        <f t="shared" si="5"/>
        <v>96.488</v>
      </c>
      <c r="AA62" s="41">
        <f t="shared" si="6"/>
        <v>0</v>
      </c>
      <c r="AB62" s="41">
        <f t="shared" si="7"/>
        <v>0.426315</v>
      </c>
      <c r="AC62" s="41" t="str">
        <f t="shared" si="8"/>
        <v/>
      </c>
      <c r="AD62" s="41" t="str">
        <f t="shared" si="9"/>
        <v/>
      </c>
      <c r="AE62" s="41">
        <f t="shared" si="10"/>
        <v>410</v>
      </c>
      <c r="AF62" s="41">
        <f t="shared" si="11"/>
        <v>410</v>
      </c>
      <c r="AG62" s="41">
        <f t="shared" si="12"/>
        <v>0</v>
      </c>
      <c r="AH62" s="41" t="str">
        <f t="shared" si="13"/>
        <v/>
      </c>
      <c r="AI62" s="41" t="str">
        <f t="shared" si="14"/>
        <v/>
      </c>
      <c r="AJ62" s="41" t="str">
        <f t="shared" si="15"/>
        <v/>
      </c>
      <c r="AK62" s="41" t="str">
        <f t="shared" si="16"/>
        <v/>
      </c>
      <c r="AL62" s="44">
        <f t="shared" si="17"/>
        <v>410</v>
      </c>
      <c r="AM62" s="44">
        <f t="shared" si="18"/>
        <v>463.72</v>
      </c>
      <c r="AN62" s="40">
        <f t="shared" si="19"/>
        <v>5926</v>
      </c>
      <c r="AO62" s="45">
        <f t="shared" si="20"/>
        <v>2.8574476651868366E-2</v>
      </c>
      <c r="AP62" s="40">
        <f t="shared" si="21"/>
        <v>9.4295772951165606</v>
      </c>
      <c r="AQ62" s="41">
        <v>0</v>
      </c>
      <c r="AR62" s="40">
        <f t="shared" si="22"/>
        <v>5605</v>
      </c>
      <c r="AS62" s="40">
        <f t="shared" si="23"/>
        <v>270</v>
      </c>
      <c r="AT62" s="40">
        <f t="shared" si="24"/>
        <v>350.3</v>
      </c>
      <c r="AU62" s="40">
        <f t="shared" si="25"/>
        <v>5326</v>
      </c>
      <c r="AV62" s="46">
        <f t="shared" si="26"/>
        <v>5605</v>
      </c>
      <c r="AW62" s="40">
        <f>AX62-AV62</f>
        <v>0</v>
      </c>
      <c r="AX62" s="59">
        <f>IF(D62&gt;AV62,AV62+(D62-AV62),AV62)</f>
        <v>5605</v>
      </c>
    </row>
    <row r="63" spans="1:50" ht="15" customHeight="1" x14ac:dyDescent="0.25">
      <c r="A63" s="51">
        <v>6</v>
      </c>
      <c r="B63" s="51">
        <v>700</v>
      </c>
      <c r="C63" s="52" t="s">
        <v>584</v>
      </c>
      <c r="D63" s="39">
        <v>37704</v>
      </c>
      <c r="E63" s="40">
        <v>0</v>
      </c>
      <c r="F63" s="41">
        <v>135</v>
      </c>
      <c r="G63" s="40">
        <v>121</v>
      </c>
      <c r="H63" s="42">
        <v>2.2410000000000001</v>
      </c>
      <c r="I63" s="41">
        <v>0</v>
      </c>
      <c r="J63" s="43">
        <f t="shared" si="0"/>
        <v>0</v>
      </c>
      <c r="K63" s="41">
        <v>54</v>
      </c>
      <c r="L63" s="41">
        <v>85</v>
      </c>
      <c r="M63" s="41">
        <v>9</v>
      </c>
      <c r="N63" s="41">
        <f t="shared" si="1"/>
        <v>63.529400000000003</v>
      </c>
      <c r="O63" s="41">
        <f t="shared" si="2"/>
        <v>10.588200000000001</v>
      </c>
      <c r="P63" s="41">
        <v>194</v>
      </c>
      <c r="Q63" s="41">
        <v>177</v>
      </c>
      <c r="R63" s="41">
        <v>155</v>
      </c>
      <c r="S63" s="41">
        <v>113</v>
      </c>
      <c r="T63" s="57">
        <v>135</v>
      </c>
      <c r="U63" s="53">
        <f t="shared" si="3"/>
        <v>194</v>
      </c>
      <c r="V63" s="44">
        <f t="shared" si="4"/>
        <v>37.630000000000003</v>
      </c>
      <c r="W63" s="54">
        <v>34675</v>
      </c>
      <c r="X63" s="55">
        <v>44003</v>
      </c>
      <c r="Y63" s="41">
        <v>0.74802779009014708</v>
      </c>
      <c r="Z63" s="41">
        <f t="shared" si="5"/>
        <v>180.47460000000001</v>
      </c>
      <c r="AA63" s="41">
        <f t="shared" si="6"/>
        <v>0</v>
      </c>
      <c r="AB63" s="41">
        <f t="shared" si="7"/>
        <v>0.426315</v>
      </c>
      <c r="AC63" s="41" t="str">
        <f t="shared" si="8"/>
        <v/>
      </c>
      <c r="AD63" s="41" t="str">
        <f t="shared" si="9"/>
        <v/>
      </c>
      <c r="AE63" s="41">
        <f t="shared" si="10"/>
        <v>417.70699999999999</v>
      </c>
      <c r="AF63" s="41">
        <f t="shared" si="11"/>
        <v>417.70699999999999</v>
      </c>
      <c r="AG63" s="41">
        <f t="shared" si="12"/>
        <v>0</v>
      </c>
      <c r="AH63" s="41" t="str">
        <f t="shared" si="13"/>
        <v/>
      </c>
      <c r="AI63" s="41" t="str">
        <f t="shared" si="14"/>
        <v/>
      </c>
      <c r="AJ63" s="41" t="str">
        <f t="shared" si="15"/>
        <v/>
      </c>
      <c r="AK63" s="41" t="str">
        <f t="shared" si="16"/>
        <v/>
      </c>
      <c r="AL63" s="44">
        <f t="shared" si="17"/>
        <v>417.71</v>
      </c>
      <c r="AM63" s="44">
        <f t="shared" si="18"/>
        <v>472.44</v>
      </c>
      <c r="AN63" s="40">
        <f t="shared" si="19"/>
        <v>42383</v>
      </c>
      <c r="AO63" s="45">
        <f t="shared" si="20"/>
        <v>2.8574476651868366E-2</v>
      </c>
      <c r="AP63" s="40">
        <f t="shared" si="21"/>
        <v>133.69997625409209</v>
      </c>
      <c r="AQ63" s="41">
        <v>0</v>
      </c>
      <c r="AR63" s="40">
        <f t="shared" si="22"/>
        <v>37838</v>
      </c>
      <c r="AS63" s="40">
        <f t="shared" si="23"/>
        <v>1210</v>
      </c>
      <c r="AT63" s="40">
        <f t="shared" si="24"/>
        <v>2200.15</v>
      </c>
      <c r="AU63" s="40">
        <f t="shared" si="25"/>
        <v>36494</v>
      </c>
      <c r="AV63" s="46">
        <f t="shared" si="26"/>
        <v>37838</v>
      </c>
      <c r="AW63" s="40">
        <f>AX63-AV63</f>
        <v>0</v>
      </c>
      <c r="AX63" s="59">
        <f>IF(D63&gt;AV63,AV63+(D63-AV63),AV63)</f>
        <v>37838</v>
      </c>
    </row>
    <row r="64" spans="1:50" ht="15" customHeight="1" x14ac:dyDescent="0.25">
      <c r="A64" s="51">
        <v>6</v>
      </c>
      <c r="B64" s="51">
        <v>800</v>
      </c>
      <c r="C64" s="52" t="s">
        <v>596</v>
      </c>
      <c r="D64" s="39">
        <v>759741</v>
      </c>
      <c r="E64" s="40">
        <v>0</v>
      </c>
      <c r="F64" s="41">
        <v>1916</v>
      </c>
      <c r="G64" s="40">
        <v>1808</v>
      </c>
      <c r="H64" s="42">
        <v>1.9990000000000001</v>
      </c>
      <c r="I64" s="41">
        <v>1030</v>
      </c>
      <c r="J64" s="43">
        <f t="shared" si="0"/>
        <v>0.56969999999999998</v>
      </c>
      <c r="K64" s="41">
        <v>340</v>
      </c>
      <c r="L64" s="41">
        <v>1146</v>
      </c>
      <c r="M64" s="41">
        <v>489</v>
      </c>
      <c r="N64" s="41">
        <f t="shared" si="1"/>
        <v>29.668400000000002</v>
      </c>
      <c r="O64" s="41">
        <f t="shared" si="2"/>
        <v>42.670200000000001</v>
      </c>
      <c r="P64" s="41">
        <v>2665</v>
      </c>
      <c r="Q64" s="41">
        <v>2550</v>
      </c>
      <c r="R64" s="41">
        <v>2205</v>
      </c>
      <c r="S64" s="41">
        <v>2158</v>
      </c>
      <c r="T64" s="53">
        <v>1916</v>
      </c>
      <c r="U64" s="53">
        <f t="shared" si="3"/>
        <v>2665</v>
      </c>
      <c r="V64" s="44">
        <f t="shared" si="4"/>
        <v>32.159999999999997</v>
      </c>
      <c r="W64" s="54">
        <v>936055</v>
      </c>
      <c r="X64" s="55">
        <v>838646</v>
      </c>
      <c r="Y64" s="41">
        <v>3.5588832844013178</v>
      </c>
      <c r="Z64" s="41">
        <f t="shared" si="5"/>
        <v>538.37109999999996</v>
      </c>
      <c r="AA64" s="41">
        <f t="shared" si="6"/>
        <v>0</v>
      </c>
      <c r="AB64" s="41">
        <f t="shared" si="7"/>
        <v>0.426315</v>
      </c>
      <c r="AC64" s="41" t="str">
        <f t="shared" si="8"/>
        <v/>
      </c>
      <c r="AD64" s="41" t="str">
        <f t="shared" si="9"/>
        <v/>
      </c>
      <c r="AE64" s="41">
        <f t="shared" si="10"/>
        <v>1036.836</v>
      </c>
      <c r="AF64" s="41">
        <f t="shared" si="11"/>
        <v>630</v>
      </c>
      <c r="AG64" s="41">
        <f t="shared" si="12"/>
        <v>0</v>
      </c>
      <c r="AH64" s="41" t="str">
        <f t="shared" si="13"/>
        <v/>
      </c>
      <c r="AI64" s="41" t="str">
        <f t="shared" si="14"/>
        <v/>
      </c>
      <c r="AJ64" s="41" t="str">
        <f t="shared" si="15"/>
        <v/>
      </c>
      <c r="AK64" s="41" t="str">
        <f t="shared" si="16"/>
        <v/>
      </c>
      <c r="AL64" s="44">
        <f t="shared" si="17"/>
        <v>630</v>
      </c>
      <c r="AM64" s="44">
        <f t="shared" si="18"/>
        <v>712.55</v>
      </c>
      <c r="AN64" s="40">
        <f t="shared" si="19"/>
        <v>889236</v>
      </c>
      <c r="AO64" s="45">
        <f t="shared" si="20"/>
        <v>2.8574476651868366E-2</v>
      </c>
      <c r="AP64" s="40">
        <f t="shared" si="21"/>
        <v>3700.2518540336941</v>
      </c>
      <c r="AQ64" s="41">
        <v>0</v>
      </c>
      <c r="AR64" s="40">
        <f t="shared" si="22"/>
        <v>763441</v>
      </c>
      <c r="AS64" s="40">
        <f t="shared" si="23"/>
        <v>18080</v>
      </c>
      <c r="AT64" s="40">
        <f t="shared" si="24"/>
        <v>41932.300000000003</v>
      </c>
      <c r="AU64" s="40">
        <f t="shared" si="25"/>
        <v>741661</v>
      </c>
      <c r="AV64" s="46">
        <f t="shared" si="26"/>
        <v>763441</v>
      </c>
      <c r="AW64" s="40">
        <f>AX64-AV64</f>
        <v>0</v>
      </c>
      <c r="AX64" s="59">
        <f>IF(D64&gt;AV64,AV64+(D64-AV64),AV64)</f>
        <v>763441</v>
      </c>
    </row>
    <row r="65" spans="1:50" ht="15" customHeight="1" x14ac:dyDescent="0.25">
      <c r="A65" s="51">
        <v>7</v>
      </c>
      <c r="B65" s="51">
        <v>100</v>
      </c>
      <c r="C65" s="52" t="s">
        <v>16</v>
      </c>
      <c r="D65" s="39">
        <v>160098</v>
      </c>
      <c r="E65" s="40">
        <v>0</v>
      </c>
      <c r="F65" s="41">
        <v>534</v>
      </c>
      <c r="G65" s="40">
        <v>503</v>
      </c>
      <c r="H65" s="42">
        <v>2.226</v>
      </c>
      <c r="I65" s="41">
        <v>153</v>
      </c>
      <c r="J65" s="43">
        <f t="shared" si="0"/>
        <v>0.30420000000000003</v>
      </c>
      <c r="K65" s="41">
        <v>117</v>
      </c>
      <c r="L65" s="41">
        <v>292</v>
      </c>
      <c r="M65" s="41">
        <v>73</v>
      </c>
      <c r="N65" s="41">
        <f t="shared" si="1"/>
        <v>40.0685</v>
      </c>
      <c r="O65" s="41">
        <f t="shared" si="2"/>
        <v>25</v>
      </c>
      <c r="P65" s="41">
        <v>571</v>
      </c>
      <c r="Q65" s="41">
        <v>606</v>
      </c>
      <c r="R65" s="41">
        <v>517</v>
      </c>
      <c r="S65" s="41">
        <v>575</v>
      </c>
      <c r="T65" s="57">
        <v>534</v>
      </c>
      <c r="U65" s="53">
        <f t="shared" si="3"/>
        <v>606</v>
      </c>
      <c r="V65" s="44">
        <f t="shared" si="4"/>
        <v>17</v>
      </c>
      <c r="W65" s="54">
        <v>244189</v>
      </c>
      <c r="X65" s="55">
        <v>305510</v>
      </c>
      <c r="Y65" s="41">
        <v>0.31177518969199858</v>
      </c>
      <c r="Z65" s="41">
        <f t="shared" si="5"/>
        <v>1712.7726</v>
      </c>
      <c r="AA65" s="41">
        <f t="shared" si="6"/>
        <v>0</v>
      </c>
      <c r="AB65" s="41">
        <f t="shared" si="7"/>
        <v>0.426315</v>
      </c>
      <c r="AC65" s="41" t="str">
        <f t="shared" si="8"/>
        <v/>
      </c>
      <c r="AD65" s="41" t="str">
        <f t="shared" si="9"/>
        <v/>
      </c>
      <c r="AE65" s="41">
        <f t="shared" si="10"/>
        <v>557.90100000000007</v>
      </c>
      <c r="AF65" s="41">
        <f t="shared" si="11"/>
        <v>557.90100000000007</v>
      </c>
      <c r="AG65" s="41">
        <f t="shared" si="12"/>
        <v>0</v>
      </c>
      <c r="AH65" s="41" t="str">
        <f t="shared" si="13"/>
        <v/>
      </c>
      <c r="AI65" s="41" t="str">
        <f t="shared" si="14"/>
        <v/>
      </c>
      <c r="AJ65" s="41" t="str">
        <f t="shared" si="15"/>
        <v/>
      </c>
      <c r="AK65" s="41" t="str">
        <f t="shared" si="16"/>
        <v/>
      </c>
      <c r="AL65" s="44">
        <f t="shared" si="17"/>
        <v>557.9</v>
      </c>
      <c r="AM65" s="44">
        <f t="shared" si="18"/>
        <v>631</v>
      </c>
      <c r="AN65" s="40">
        <f t="shared" si="19"/>
        <v>213292</v>
      </c>
      <c r="AO65" s="45">
        <f t="shared" si="20"/>
        <v>2.8574476651868366E-2</v>
      </c>
      <c r="AP65" s="40">
        <f t="shared" si="21"/>
        <v>1519.9907110194858</v>
      </c>
      <c r="AQ65" s="41">
        <v>0</v>
      </c>
      <c r="AR65" s="40">
        <f t="shared" si="22"/>
        <v>161618</v>
      </c>
      <c r="AS65" s="40">
        <f t="shared" si="23"/>
        <v>5030</v>
      </c>
      <c r="AT65" s="40">
        <f t="shared" si="24"/>
        <v>15275.5</v>
      </c>
      <c r="AU65" s="40">
        <f t="shared" si="25"/>
        <v>155068</v>
      </c>
      <c r="AV65" s="46">
        <f t="shared" si="26"/>
        <v>161618</v>
      </c>
      <c r="AW65" s="40">
        <f>AX65-AV65</f>
        <v>0</v>
      </c>
      <c r="AX65" s="59">
        <f>IF(D65&gt;AV65,AV65+(D65-AV65),AV65)</f>
        <v>161618</v>
      </c>
    </row>
    <row r="66" spans="1:50" ht="15" customHeight="1" x14ac:dyDescent="0.25">
      <c r="A66" s="51">
        <v>7</v>
      </c>
      <c r="B66" s="51">
        <v>300</v>
      </c>
      <c r="C66" s="52" t="s">
        <v>218</v>
      </c>
      <c r="D66" s="39">
        <v>677307</v>
      </c>
      <c r="E66" s="40">
        <v>0</v>
      </c>
      <c r="F66" s="41">
        <v>2422</v>
      </c>
      <c r="G66" s="40">
        <v>3158</v>
      </c>
      <c r="H66" s="42">
        <v>2.6619999999999999</v>
      </c>
      <c r="I66" s="41">
        <v>298</v>
      </c>
      <c r="J66" s="43">
        <f t="shared" si="0"/>
        <v>9.4399999999999998E-2</v>
      </c>
      <c r="K66" s="41">
        <v>83</v>
      </c>
      <c r="L66" s="41">
        <v>1110</v>
      </c>
      <c r="M66" s="41">
        <v>87</v>
      </c>
      <c r="N66" s="41">
        <f t="shared" si="1"/>
        <v>7.4774999999999991</v>
      </c>
      <c r="O66" s="41">
        <f t="shared" si="2"/>
        <v>7.8378000000000005</v>
      </c>
      <c r="P66" s="41">
        <v>839</v>
      </c>
      <c r="Q66" s="41">
        <v>1470</v>
      </c>
      <c r="R66" s="41">
        <v>1703</v>
      </c>
      <c r="S66" s="41">
        <v>1787</v>
      </c>
      <c r="T66" s="53">
        <v>2422</v>
      </c>
      <c r="U66" s="53">
        <f t="shared" si="3"/>
        <v>2422</v>
      </c>
      <c r="V66" s="44">
        <f t="shared" si="4"/>
        <v>0</v>
      </c>
      <c r="W66" s="54">
        <v>2204315</v>
      </c>
      <c r="X66" s="55">
        <v>755101</v>
      </c>
      <c r="Y66" s="41">
        <v>1.6143989856323659</v>
      </c>
      <c r="Z66" s="41">
        <f t="shared" si="5"/>
        <v>1500.2487000000001</v>
      </c>
      <c r="AA66" s="41">
        <f t="shared" si="6"/>
        <v>0</v>
      </c>
      <c r="AB66" s="41">
        <f t="shared" si="7"/>
        <v>0.426315</v>
      </c>
      <c r="AC66" s="41" t="str">
        <f t="shared" si="8"/>
        <v/>
      </c>
      <c r="AD66" s="41" t="str">
        <f t="shared" si="9"/>
        <v/>
      </c>
      <c r="AE66" s="41" t="str">
        <f t="shared" si="10"/>
        <v/>
      </c>
      <c r="AF66" s="41" t="str">
        <f t="shared" si="11"/>
        <v/>
      </c>
      <c r="AG66" s="41">
        <f t="shared" si="12"/>
        <v>537.13222384999995</v>
      </c>
      <c r="AH66" s="41" t="str">
        <f t="shared" si="13"/>
        <v/>
      </c>
      <c r="AI66" s="41" t="str">
        <f t="shared" si="14"/>
        <v/>
      </c>
      <c r="AJ66" s="41" t="str">
        <f t="shared" si="15"/>
        <v/>
      </c>
      <c r="AK66" s="41" t="str">
        <f t="shared" si="16"/>
        <v/>
      </c>
      <c r="AL66" s="44">
        <f t="shared" si="17"/>
        <v>537.13</v>
      </c>
      <c r="AM66" s="44">
        <f t="shared" si="18"/>
        <v>607.51</v>
      </c>
      <c r="AN66" s="40">
        <f t="shared" si="19"/>
        <v>978784</v>
      </c>
      <c r="AO66" s="45">
        <f t="shared" si="20"/>
        <v>2.8574476651868366E-2</v>
      </c>
      <c r="AP66" s="40">
        <f t="shared" si="21"/>
        <v>8614.5474975753186</v>
      </c>
      <c r="AQ66" s="41">
        <v>0</v>
      </c>
      <c r="AR66" s="40">
        <f t="shared" si="22"/>
        <v>685922</v>
      </c>
      <c r="AS66" s="40">
        <f t="shared" si="23"/>
        <v>31580</v>
      </c>
      <c r="AT66" s="40">
        <f t="shared" si="24"/>
        <v>37755.050000000003</v>
      </c>
      <c r="AU66" s="40">
        <f t="shared" si="25"/>
        <v>645727</v>
      </c>
      <c r="AV66" s="46">
        <f t="shared" si="26"/>
        <v>685922</v>
      </c>
      <c r="AW66" s="40">
        <f>AX66-AV66</f>
        <v>0</v>
      </c>
      <c r="AX66" s="59">
        <f>IF(D66&gt;AV66,AV66+(D66-AV66),AV66)</f>
        <v>685922</v>
      </c>
    </row>
    <row r="67" spans="1:50" ht="15" customHeight="1" x14ac:dyDescent="0.25">
      <c r="A67" s="51">
        <v>7</v>
      </c>
      <c r="B67" s="51">
        <v>500</v>
      </c>
      <c r="C67" s="52" t="s">
        <v>304</v>
      </c>
      <c r="D67" s="39">
        <v>180872</v>
      </c>
      <c r="E67" s="40">
        <v>0</v>
      </c>
      <c r="F67" s="41">
        <v>583</v>
      </c>
      <c r="G67" s="40">
        <v>522</v>
      </c>
      <c r="H67" s="42">
        <v>2.4980000000000002</v>
      </c>
      <c r="I67" s="41">
        <v>76</v>
      </c>
      <c r="J67" s="43">
        <f t="shared" si="0"/>
        <v>0.14560000000000001</v>
      </c>
      <c r="K67" s="41">
        <v>126</v>
      </c>
      <c r="L67" s="41">
        <v>245</v>
      </c>
      <c r="M67" s="41">
        <v>34</v>
      </c>
      <c r="N67" s="41">
        <f t="shared" si="1"/>
        <v>51.428600000000003</v>
      </c>
      <c r="O67" s="41">
        <f t="shared" si="2"/>
        <v>13.877600000000001</v>
      </c>
      <c r="P67" s="41">
        <v>489</v>
      </c>
      <c r="Q67" s="41">
        <v>560</v>
      </c>
      <c r="R67" s="41">
        <v>561</v>
      </c>
      <c r="S67" s="41">
        <v>592</v>
      </c>
      <c r="T67" s="57">
        <v>583</v>
      </c>
      <c r="U67" s="53">
        <f t="shared" si="3"/>
        <v>592</v>
      </c>
      <c r="V67" s="44">
        <f t="shared" si="4"/>
        <v>11.82</v>
      </c>
      <c r="W67" s="54">
        <v>298385</v>
      </c>
      <c r="X67" s="55">
        <v>345827</v>
      </c>
      <c r="Y67" s="41">
        <v>0.63526780819061712</v>
      </c>
      <c r="Z67" s="41">
        <f t="shared" si="5"/>
        <v>917.72320000000002</v>
      </c>
      <c r="AA67" s="41">
        <f t="shared" si="6"/>
        <v>0</v>
      </c>
      <c r="AB67" s="41">
        <f t="shared" si="7"/>
        <v>0.426315</v>
      </c>
      <c r="AC67" s="41" t="str">
        <f t="shared" si="8"/>
        <v/>
      </c>
      <c r="AD67" s="41" t="str">
        <f t="shared" si="9"/>
        <v/>
      </c>
      <c r="AE67" s="41">
        <f t="shared" si="10"/>
        <v>564.87400000000002</v>
      </c>
      <c r="AF67" s="41">
        <f t="shared" si="11"/>
        <v>564.87400000000002</v>
      </c>
      <c r="AG67" s="41">
        <f t="shared" si="12"/>
        <v>0</v>
      </c>
      <c r="AH67" s="41" t="str">
        <f t="shared" si="13"/>
        <v/>
      </c>
      <c r="AI67" s="41" t="str">
        <f t="shared" si="14"/>
        <v/>
      </c>
      <c r="AJ67" s="41" t="str">
        <f t="shared" si="15"/>
        <v/>
      </c>
      <c r="AK67" s="41" t="str">
        <f t="shared" si="16"/>
        <v/>
      </c>
      <c r="AL67" s="44">
        <f t="shared" si="17"/>
        <v>564.87</v>
      </c>
      <c r="AM67" s="44">
        <f t="shared" si="18"/>
        <v>638.89</v>
      </c>
      <c r="AN67" s="40">
        <f t="shared" si="19"/>
        <v>206295</v>
      </c>
      <c r="AO67" s="45">
        <f t="shared" si="20"/>
        <v>2.8574476651868366E-2</v>
      </c>
      <c r="AP67" s="40">
        <f t="shared" si="21"/>
        <v>726.4489199204495</v>
      </c>
      <c r="AQ67" s="41">
        <v>0</v>
      </c>
      <c r="AR67" s="40">
        <f t="shared" si="22"/>
        <v>181598</v>
      </c>
      <c r="AS67" s="40">
        <f t="shared" si="23"/>
        <v>5220</v>
      </c>
      <c r="AT67" s="40">
        <f t="shared" si="24"/>
        <v>17291.350000000002</v>
      </c>
      <c r="AU67" s="40">
        <f t="shared" si="25"/>
        <v>175652</v>
      </c>
      <c r="AV67" s="46">
        <f t="shared" si="26"/>
        <v>181598</v>
      </c>
      <c r="AW67" s="40">
        <f>AX67-AV67</f>
        <v>0</v>
      </c>
      <c r="AX67" s="59">
        <f>IF(D67&gt;AV67,AV67+(D67-AV67),AV67)</f>
        <v>181598</v>
      </c>
    </row>
    <row r="68" spans="1:50" ht="15" customHeight="1" x14ac:dyDescent="0.25">
      <c r="A68" s="51">
        <v>7</v>
      </c>
      <c r="B68" s="51">
        <v>700</v>
      </c>
      <c r="C68" s="52" t="s">
        <v>424</v>
      </c>
      <c r="D68" s="39">
        <v>797494</v>
      </c>
      <c r="E68" s="40">
        <v>0</v>
      </c>
      <c r="F68" s="41">
        <v>2549</v>
      </c>
      <c r="G68" s="40">
        <v>2551</v>
      </c>
      <c r="H68" s="42">
        <v>2.347</v>
      </c>
      <c r="I68" s="41">
        <v>633</v>
      </c>
      <c r="J68" s="43">
        <f t="shared" si="0"/>
        <v>0.24809999999999999</v>
      </c>
      <c r="K68" s="41">
        <v>323</v>
      </c>
      <c r="L68" s="41">
        <v>1183</v>
      </c>
      <c r="M68" s="41">
        <v>118</v>
      </c>
      <c r="N68" s="41">
        <f t="shared" si="1"/>
        <v>27.303500000000003</v>
      </c>
      <c r="O68" s="41">
        <f t="shared" si="2"/>
        <v>9.9746000000000006</v>
      </c>
      <c r="P68" s="41">
        <v>1807</v>
      </c>
      <c r="Q68" s="41">
        <v>2078</v>
      </c>
      <c r="R68" s="41">
        <v>2084</v>
      </c>
      <c r="S68" s="41">
        <v>2420</v>
      </c>
      <c r="T68" s="53">
        <v>2549</v>
      </c>
      <c r="U68" s="53">
        <f t="shared" si="3"/>
        <v>2549</v>
      </c>
      <c r="V68" s="44">
        <f t="shared" si="4"/>
        <v>0</v>
      </c>
      <c r="W68" s="54">
        <v>1740186</v>
      </c>
      <c r="X68" s="55">
        <v>1118676</v>
      </c>
      <c r="Y68" s="41">
        <v>1.7245894575573324</v>
      </c>
      <c r="Z68" s="41">
        <f t="shared" si="5"/>
        <v>1478.0328999999999</v>
      </c>
      <c r="AA68" s="41">
        <f t="shared" si="6"/>
        <v>0</v>
      </c>
      <c r="AB68" s="41">
        <f t="shared" si="7"/>
        <v>0.426315</v>
      </c>
      <c r="AC68" s="41">
        <f t="shared" si="8"/>
        <v>0.10200000000000001</v>
      </c>
      <c r="AD68" s="41" t="str">
        <f t="shared" si="9"/>
        <v/>
      </c>
      <c r="AE68" s="41" t="str">
        <f t="shared" si="10"/>
        <v/>
      </c>
      <c r="AF68" s="41" t="str">
        <f t="shared" si="11"/>
        <v/>
      </c>
      <c r="AG68" s="41">
        <f t="shared" si="12"/>
        <v>671.20197925000002</v>
      </c>
      <c r="AH68" s="41" t="str">
        <f t="shared" si="13"/>
        <v/>
      </c>
      <c r="AI68" s="41">
        <f t="shared" si="14"/>
        <v>634.20260188350005</v>
      </c>
      <c r="AJ68" s="41" t="str">
        <f t="shared" si="15"/>
        <v/>
      </c>
      <c r="AK68" s="41">
        <f t="shared" si="16"/>
        <v>1</v>
      </c>
      <c r="AL68" s="44">
        <f t="shared" si="17"/>
        <v>634.20000000000005</v>
      </c>
      <c r="AM68" s="44">
        <f t="shared" si="18"/>
        <v>717.3</v>
      </c>
      <c r="AN68" s="40">
        <f t="shared" si="19"/>
        <v>1087965</v>
      </c>
      <c r="AO68" s="45">
        <f t="shared" si="20"/>
        <v>2.8574476651868366E-2</v>
      </c>
      <c r="AP68" s="40">
        <f t="shared" si="21"/>
        <v>8300.0568075448555</v>
      </c>
      <c r="AQ68" s="41">
        <v>0</v>
      </c>
      <c r="AR68" s="40">
        <f t="shared" si="22"/>
        <v>805794</v>
      </c>
      <c r="AS68" s="40">
        <f t="shared" si="23"/>
        <v>25510</v>
      </c>
      <c r="AT68" s="40">
        <f t="shared" si="24"/>
        <v>55933.8</v>
      </c>
      <c r="AU68" s="40">
        <f t="shared" si="25"/>
        <v>771984</v>
      </c>
      <c r="AV68" s="46">
        <f t="shared" si="26"/>
        <v>805794</v>
      </c>
      <c r="AW68" s="40">
        <f>AX68-AV68</f>
        <v>0</v>
      </c>
      <c r="AX68" s="59">
        <f>IF(D68&gt;AV68,AV68+(D68-AV68),AV68)</f>
        <v>805794</v>
      </c>
    </row>
    <row r="69" spans="1:50" ht="15" customHeight="1" x14ac:dyDescent="0.25">
      <c r="A69" s="51">
        <v>7</v>
      </c>
      <c r="B69" s="51">
        <v>800</v>
      </c>
      <c r="C69" s="52" t="s">
        <v>478</v>
      </c>
      <c r="D69" s="39">
        <v>181341</v>
      </c>
      <c r="E69" s="40">
        <v>0</v>
      </c>
      <c r="F69" s="41">
        <v>1017</v>
      </c>
      <c r="G69" s="40">
        <v>1216</v>
      </c>
      <c r="H69" s="42">
        <v>2.4820000000000002</v>
      </c>
      <c r="I69" s="41">
        <v>259</v>
      </c>
      <c r="J69" s="43">
        <f t="shared" si="0"/>
        <v>0.21299999999999999</v>
      </c>
      <c r="K69" s="41">
        <v>79</v>
      </c>
      <c r="L69" s="41">
        <v>470</v>
      </c>
      <c r="M69" s="41">
        <v>45</v>
      </c>
      <c r="N69" s="41">
        <f t="shared" si="1"/>
        <v>16.808500000000002</v>
      </c>
      <c r="O69" s="41">
        <f t="shared" si="2"/>
        <v>9.5745000000000005</v>
      </c>
      <c r="P69" s="41">
        <v>587</v>
      </c>
      <c r="Q69" s="41">
        <v>592</v>
      </c>
      <c r="R69" s="41">
        <v>643</v>
      </c>
      <c r="S69" s="41">
        <v>837</v>
      </c>
      <c r="T69" s="53">
        <v>1017</v>
      </c>
      <c r="U69" s="53">
        <f t="shared" si="3"/>
        <v>1017</v>
      </c>
      <c r="V69" s="44">
        <f t="shared" si="4"/>
        <v>0</v>
      </c>
      <c r="W69" s="54">
        <v>1401825</v>
      </c>
      <c r="X69" s="55">
        <v>714068</v>
      </c>
      <c r="Y69" s="41">
        <v>1.0436982719611057</v>
      </c>
      <c r="Z69" s="41">
        <f t="shared" si="5"/>
        <v>974.41949999999997</v>
      </c>
      <c r="AA69" s="41">
        <f t="shared" si="6"/>
        <v>0</v>
      </c>
      <c r="AB69" s="41">
        <f t="shared" si="7"/>
        <v>0.426315</v>
      </c>
      <c r="AC69" s="41" t="str">
        <f t="shared" si="8"/>
        <v/>
      </c>
      <c r="AD69" s="41" t="str">
        <f t="shared" si="9"/>
        <v/>
      </c>
      <c r="AE69" s="41">
        <f t="shared" si="10"/>
        <v>819.572</v>
      </c>
      <c r="AF69" s="41">
        <f t="shared" si="11"/>
        <v>630</v>
      </c>
      <c r="AG69" s="41">
        <f t="shared" si="12"/>
        <v>0</v>
      </c>
      <c r="AH69" s="41" t="str">
        <f t="shared" si="13"/>
        <v/>
      </c>
      <c r="AI69" s="41" t="str">
        <f t="shared" si="14"/>
        <v/>
      </c>
      <c r="AJ69" s="41" t="str">
        <f t="shared" si="15"/>
        <v/>
      </c>
      <c r="AK69" s="41" t="str">
        <f t="shared" si="16"/>
        <v/>
      </c>
      <c r="AL69" s="44">
        <f t="shared" si="17"/>
        <v>630</v>
      </c>
      <c r="AM69" s="44">
        <f t="shared" si="18"/>
        <v>712.55</v>
      </c>
      <c r="AN69" s="40">
        <f t="shared" si="19"/>
        <v>268842</v>
      </c>
      <c r="AO69" s="45">
        <f t="shared" si="20"/>
        <v>2.8574476651868366E-2</v>
      </c>
      <c r="AP69" s="40">
        <f t="shared" si="21"/>
        <v>2500.2952815151339</v>
      </c>
      <c r="AQ69" s="41">
        <v>0</v>
      </c>
      <c r="AR69" s="40">
        <f t="shared" si="22"/>
        <v>183841</v>
      </c>
      <c r="AS69" s="40">
        <f t="shared" si="23"/>
        <v>12160</v>
      </c>
      <c r="AT69" s="40">
        <f t="shared" si="24"/>
        <v>35703.4</v>
      </c>
      <c r="AU69" s="40">
        <f t="shared" si="25"/>
        <v>169181</v>
      </c>
      <c r="AV69" s="46">
        <f t="shared" si="26"/>
        <v>183841</v>
      </c>
      <c r="AW69" s="40">
        <f>AX69-AV69</f>
        <v>0</v>
      </c>
      <c r="AX69" s="59">
        <f>IF(D69&gt;AV69,AV69+(D69-AV69),AV69)</f>
        <v>183841</v>
      </c>
    </row>
    <row r="70" spans="1:50" ht="15" customHeight="1" x14ac:dyDescent="0.25">
      <c r="A70" s="51">
        <v>7</v>
      </c>
      <c r="B70" s="51">
        <v>900</v>
      </c>
      <c r="C70" s="52" t="s">
        <v>484</v>
      </c>
      <c r="D70" s="39">
        <v>7365972</v>
      </c>
      <c r="E70" s="40">
        <v>0</v>
      </c>
      <c r="F70" s="41">
        <v>39309</v>
      </c>
      <c r="G70" s="40">
        <v>44389</v>
      </c>
      <c r="H70" s="42">
        <v>2.3079999999999998</v>
      </c>
      <c r="I70" s="41">
        <v>33320</v>
      </c>
      <c r="J70" s="43">
        <f t="shared" si="0"/>
        <v>0.75060000000000004</v>
      </c>
      <c r="K70" s="41">
        <v>3403</v>
      </c>
      <c r="L70" s="41">
        <v>17806</v>
      </c>
      <c r="M70" s="41">
        <v>4054</v>
      </c>
      <c r="N70" s="41">
        <f t="shared" si="1"/>
        <v>19.111499999999999</v>
      </c>
      <c r="O70" s="41">
        <f t="shared" si="2"/>
        <v>22.767599999999998</v>
      </c>
      <c r="P70" s="41">
        <v>30895</v>
      </c>
      <c r="Q70" s="41">
        <v>28651</v>
      </c>
      <c r="R70" s="41">
        <v>31477</v>
      </c>
      <c r="S70" s="41">
        <v>32427</v>
      </c>
      <c r="T70" s="53">
        <v>39309</v>
      </c>
      <c r="U70" s="53">
        <f t="shared" si="3"/>
        <v>39309</v>
      </c>
      <c r="V70" s="44">
        <f t="shared" si="4"/>
        <v>0</v>
      </c>
      <c r="W70" s="54">
        <v>47441231</v>
      </c>
      <c r="X70" s="55">
        <v>20325126</v>
      </c>
      <c r="Y70" s="41">
        <v>18.256262191176177</v>
      </c>
      <c r="Z70" s="41">
        <f t="shared" si="5"/>
        <v>2153.1790000000001</v>
      </c>
      <c r="AA70" s="41">
        <f t="shared" si="6"/>
        <v>0</v>
      </c>
      <c r="AB70" s="41">
        <f t="shared" si="7"/>
        <v>0.426315</v>
      </c>
      <c r="AC70" s="41" t="str">
        <f t="shared" si="8"/>
        <v/>
      </c>
      <c r="AD70" s="41" t="str">
        <f t="shared" si="9"/>
        <v/>
      </c>
      <c r="AE70" s="41" t="str">
        <f t="shared" si="10"/>
        <v/>
      </c>
      <c r="AF70" s="41" t="str">
        <f t="shared" si="11"/>
        <v/>
      </c>
      <c r="AG70" s="41">
        <f t="shared" si="12"/>
        <v>0</v>
      </c>
      <c r="AH70" s="41">
        <f t="shared" si="13"/>
        <v>617.21665087999997</v>
      </c>
      <c r="AI70" s="41" t="str">
        <f t="shared" si="14"/>
        <v/>
      </c>
      <c r="AJ70" s="41" t="str">
        <f t="shared" si="15"/>
        <v/>
      </c>
      <c r="AK70" s="41" t="str">
        <f t="shared" si="16"/>
        <v/>
      </c>
      <c r="AL70" s="44">
        <f t="shared" si="17"/>
        <v>617.22</v>
      </c>
      <c r="AM70" s="44">
        <f t="shared" si="18"/>
        <v>698.1</v>
      </c>
      <c r="AN70" s="40">
        <f t="shared" si="19"/>
        <v>10763053</v>
      </c>
      <c r="AO70" s="45">
        <f t="shared" si="20"/>
        <v>2.8574476651868366E-2</v>
      </c>
      <c r="AP70" s="40">
        <f t="shared" si="21"/>
        <v>97069.811719005636</v>
      </c>
      <c r="AQ70" s="41">
        <v>0</v>
      </c>
      <c r="AR70" s="40">
        <f t="shared" si="22"/>
        <v>7463042</v>
      </c>
      <c r="AS70" s="40">
        <f t="shared" si="23"/>
        <v>443890</v>
      </c>
      <c r="AT70" s="40">
        <f t="shared" si="24"/>
        <v>1016256.3</v>
      </c>
      <c r="AU70" s="40">
        <f t="shared" si="25"/>
        <v>6922082</v>
      </c>
      <c r="AV70" s="46">
        <f t="shared" si="26"/>
        <v>7463042</v>
      </c>
      <c r="AW70" s="40">
        <f>AX70-AV70</f>
        <v>0</v>
      </c>
      <c r="AX70" s="59">
        <f>IF(D70&gt;AV70,AV70+(D70-AV70),AV70)</f>
        <v>7463042</v>
      </c>
    </row>
    <row r="71" spans="1:50" ht="15" customHeight="1" x14ac:dyDescent="0.25">
      <c r="A71" s="51">
        <v>7</v>
      </c>
      <c r="B71" s="51">
        <v>1000</v>
      </c>
      <c r="C71" s="52" t="s">
        <v>489</v>
      </c>
      <c r="D71" s="39">
        <v>616550</v>
      </c>
      <c r="E71" s="40">
        <v>0</v>
      </c>
      <c r="F71" s="41">
        <v>1756</v>
      </c>
      <c r="G71" s="40">
        <v>1734</v>
      </c>
      <c r="H71" s="42">
        <v>2.4329999999999998</v>
      </c>
      <c r="I71" s="41">
        <v>580</v>
      </c>
      <c r="J71" s="43">
        <f t="shared" si="0"/>
        <v>0.33450000000000002</v>
      </c>
      <c r="K71" s="41">
        <v>328</v>
      </c>
      <c r="L71" s="41">
        <v>750</v>
      </c>
      <c r="M71" s="41">
        <v>129</v>
      </c>
      <c r="N71" s="41">
        <f t="shared" si="1"/>
        <v>43.7333</v>
      </c>
      <c r="O71" s="41">
        <f t="shared" si="2"/>
        <v>17.2</v>
      </c>
      <c r="P71" s="41">
        <v>1307</v>
      </c>
      <c r="Q71" s="41">
        <v>1516</v>
      </c>
      <c r="R71" s="41">
        <v>1526</v>
      </c>
      <c r="S71" s="41">
        <v>1678</v>
      </c>
      <c r="T71" s="53">
        <v>1756</v>
      </c>
      <c r="U71" s="53">
        <f t="shared" si="3"/>
        <v>1756</v>
      </c>
      <c r="V71" s="44">
        <f t="shared" si="4"/>
        <v>1.25</v>
      </c>
      <c r="W71" s="54">
        <v>942068</v>
      </c>
      <c r="X71" s="55">
        <v>823915</v>
      </c>
      <c r="Y71" s="41">
        <v>1.4622121801336532</v>
      </c>
      <c r="Z71" s="41">
        <f t="shared" si="5"/>
        <v>1200.9201</v>
      </c>
      <c r="AA71" s="41">
        <f t="shared" si="6"/>
        <v>0</v>
      </c>
      <c r="AB71" s="41">
        <f t="shared" si="7"/>
        <v>0.426315</v>
      </c>
      <c r="AC71" s="41" t="str">
        <f t="shared" si="8"/>
        <v/>
      </c>
      <c r="AD71" s="41" t="str">
        <f t="shared" si="9"/>
        <v/>
      </c>
      <c r="AE71" s="41">
        <f t="shared" si="10"/>
        <v>1009.678</v>
      </c>
      <c r="AF71" s="41">
        <f t="shared" si="11"/>
        <v>630</v>
      </c>
      <c r="AG71" s="41">
        <f t="shared" si="12"/>
        <v>0</v>
      </c>
      <c r="AH71" s="41" t="str">
        <f t="shared" si="13"/>
        <v/>
      </c>
      <c r="AI71" s="41" t="str">
        <f t="shared" si="14"/>
        <v/>
      </c>
      <c r="AJ71" s="41" t="str">
        <f t="shared" si="15"/>
        <v/>
      </c>
      <c r="AK71" s="41" t="str">
        <f t="shared" si="16"/>
        <v/>
      </c>
      <c r="AL71" s="44">
        <f t="shared" si="17"/>
        <v>630</v>
      </c>
      <c r="AM71" s="44">
        <f t="shared" si="18"/>
        <v>712.55</v>
      </c>
      <c r="AN71" s="40">
        <f t="shared" si="19"/>
        <v>833944</v>
      </c>
      <c r="AO71" s="45">
        <f t="shared" si="20"/>
        <v>2.8574476651868366E-2</v>
      </c>
      <c r="AP71" s="40">
        <f t="shared" si="21"/>
        <v>6211.919777256272</v>
      </c>
      <c r="AQ71" s="41">
        <v>0</v>
      </c>
      <c r="AR71" s="40">
        <f t="shared" si="22"/>
        <v>622762</v>
      </c>
      <c r="AS71" s="40">
        <f t="shared" si="23"/>
        <v>17340</v>
      </c>
      <c r="AT71" s="40">
        <f t="shared" si="24"/>
        <v>41195.75</v>
      </c>
      <c r="AU71" s="40">
        <f t="shared" si="25"/>
        <v>599210</v>
      </c>
      <c r="AV71" s="46">
        <f t="shared" si="26"/>
        <v>622762</v>
      </c>
      <c r="AW71" s="40">
        <f>AX71-AV71</f>
        <v>0</v>
      </c>
      <c r="AX71" s="59">
        <f>IF(D71&gt;AV71,AV71+(D71-AV71),AV71)</f>
        <v>622762</v>
      </c>
    </row>
    <row r="72" spans="1:50" ht="15" customHeight="1" x14ac:dyDescent="0.25">
      <c r="A72" s="51">
        <v>7</v>
      </c>
      <c r="B72" s="51">
        <v>1300</v>
      </c>
      <c r="C72" s="52" t="s">
        <v>719</v>
      </c>
      <c r="D72" s="39">
        <v>269455</v>
      </c>
      <c r="E72" s="40">
        <v>0</v>
      </c>
      <c r="F72" s="41">
        <v>868</v>
      </c>
      <c r="G72" s="40">
        <v>828</v>
      </c>
      <c r="H72" s="42">
        <v>2.8359999999999999</v>
      </c>
      <c r="I72" s="41">
        <v>260</v>
      </c>
      <c r="J72" s="43">
        <f t="shared" si="0"/>
        <v>0.314</v>
      </c>
      <c r="K72" s="41">
        <v>70</v>
      </c>
      <c r="L72" s="41">
        <v>312</v>
      </c>
      <c r="M72" s="41">
        <v>66</v>
      </c>
      <c r="N72" s="41">
        <f t="shared" si="1"/>
        <v>22.4359</v>
      </c>
      <c r="O72" s="41">
        <f t="shared" si="2"/>
        <v>21.1538</v>
      </c>
      <c r="P72" s="41">
        <v>488</v>
      </c>
      <c r="Q72" s="41">
        <v>655</v>
      </c>
      <c r="R72" s="41">
        <v>633</v>
      </c>
      <c r="S72" s="41">
        <v>827</v>
      </c>
      <c r="T72" s="57">
        <v>868</v>
      </c>
      <c r="U72" s="53">
        <f t="shared" si="3"/>
        <v>868</v>
      </c>
      <c r="V72" s="44">
        <f t="shared" si="4"/>
        <v>4.6100000000000003</v>
      </c>
      <c r="W72" s="54">
        <v>430361</v>
      </c>
      <c r="X72" s="55">
        <v>331653</v>
      </c>
      <c r="Y72" s="41">
        <v>0.81747791881661225</v>
      </c>
      <c r="Z72" s="41">
        <f t="shared" si="5"/>
        <v>1061.8024</v>
      </c>
      <c r="AA72" s="41">
        <f t="shared" si="6"/>
        <v>0</v>
      </c>
      <c r="AB72" s="41">
        <f t="shared" si="7"/>
        <v>0.426315</v>
      </c>
      <c r="AC72" s="41" t="str">
        <f t="shared" si="8"/>
        <v/>
      </c>
      <c r="AD72" s="41" t="str">
        <f t="shared" si="9"/>
        <v/>
      </c>
      <c r="AE72" s="41">
        <f t="shared" si="10"/>
        <v>677.17599999999993</v>
      </c>
      <c r="AF72" s="41">
        <f t="shared" si="11"/>
        <v>630</v>
      </c>
      <c r="AG72" s="41">
        <f t="shared" si="12"/>
        <v>0</v>
      </c>
      <c r="AH72" s="41" t="str">
        <f t="shared" si="13"/>
        <v/>
      </c>
      <c r="AI72" s="41" t="str">
        <f t="shared" si="14"/>
        <v/>
      </c>
      <c r="AJ72" s="41" t="str">
        <f t="shared" si="15"/>
        <v/>
      </c>
      <c r="AK72" s="41" t="str">
        <f t="shared" si="16"/>
        <v/>
      </c>
      <c r="AL72" s="44">
        <f t="shared" si="17"/>
        <v>630</v>
      </c>
      <c r="AM72" s="44">
        <f t="shared" si="18"/>
        <v>712.55</v>
      </c>
      <c r="AN72" s="40">
        <f t="shared" si="19"/>
        <v>406522</v>
      </c>
      <c r="AO72" s="45">
        <f t="shared" si="20"/>
        <v>2.8574476651868366E-2</v>
      </c>
      <c r="AP72" s="40">
        <f t="shared" si="21"/>
        <v>3916.6177912416415</v>
      </c>
      <c r="AQ72" s="41">
        <v>0</v>
      </c>
      <c r="AR72" s="40">
        <f t="shared" si="22"/>
        <v>273372</v>
      </c>
      <c r="AS72" s="40">
        <f t="shared" si="23"/>
        <v>8280</v>
      </c>
      <c r="AT72" s="40">
        <f t="shared" si="24"/>
        <v>16582.650000000001</v>
      </c>
      <c r="AU72" s="40">
        <f t="shared" si="25"/>
        <v>261175</v>
      </c>
      <c r="AV72" s="46">
        <f t="shared" si="26"/>
        <v>273372</v>
      </c>
      <c r="AW72" s="40">
        <f>AX72-AV72</f>
        <v>0</v>
      </c>
      <c r="AX72" s="59">
        <f>IF(D72&gt;AV72,AV72+(D72-AV72),AV72)</f>
        <v>273372</v>
      </c>
    </row>
    <row r="73" spans="1:50" ht="15" customHeight="1" x14ac:dyDescent="0.25">
      <c r="A73" s="51">
        <v>7</v>
      </c>
      <c r="B73" s="51">
        <v>1400</v>
      </c>
      <c r="C73" s="52" t="s">
        <v>781</v>
      </c>
      <c r="D73" s="39">
        <v>70319</v>
      </c>
      <c r="E73" s="40">
        <v>0</v>
      </c>
      <c r="F73" s="41">
        <v>332</v>
      </c>
      <c r="G73" s="40">
        <v>320</v>
      </c>
      <c r="H73" s="42">
        <v>2.4060000000000001</v>
      </c>
      <c r="I73" s="41">
        <v>36</v>
      </c>
      <c r="J73" s="43">
        <f t="shared" si="0"/>
        <v>0.1125</v>
      </c>
      <c r="K73" s="41">
        <v>83</v>
      </c>
      <c r="L73" s="41">
        <v>165</v>
      </c>
      <c r="M73" s="41">
        <v>46</v>
      </c>
      <c r="N73" s="41">
        <f t="shared" si="1"/>
        <v>50.302999999999997</v>
      </c>
      <c r="O73" s="41">
        <f t="shared" si="2"/>
        <v>27.878799999999998</v>
      </c>
      <c r="P73" s="41">
        <v>347</v>
      </c>
      <c r="Q73" s="41">
        <v>365</v>
      </c>
      <c r="R73" s="41">
        <v>339</v>
      </c>
      <c r="S73" s="41">
        <v>359</v>
      </c>
      <c r="T73" s="57">
        <v>332</v>
      </c>
      <c r="U73" s="53">
        <f t="shared" si="3"/>
        <v>365</v>
      </c>
      <c r="V73" s="44">
        <f t="shared" si="4"/>
        <v>12.33</v>
      </c>
      <c r="W73" s="54">
        <v>217726</v>
      </c>
      <c r="X73" s="55">
        <v>280602</v>
      </c>
      <c r="Y73" s="41">
        <v>0.50133475521894311</v>
      </c>
      <c r="Z73" s="41">
        <f t="shared" si="5"/>
        <v>662.23220000000003</v>
      </c>
      <c r="AA73" s="41">
        <f t="shared" si="6"/>
        <v>0</v>
      </c>
      <c r="AB73" s="41">
        <f t="shared" si="7"/>
        <v>0.426315</v>
      </c>
      <c r="AC73" s="41" t="str">
        <f t="shared" si="8"/>
        <v/>
      </c>
      <c r="AD73" s="41" t="str">
        <f t="shared" si="9"/>
        <v/>
      </c>
      <c r="AE73" s="41">
        <f t="shared" si="10"/>
        <v>490.74</v>
      </c>
      <c r="AF73" s="41">
        <f t="shared" si="11"/>
        <v>490.74</v>
      </c>
      <c r="AG73" s="41">
        <f t="shared" si="12"/>
        <v>0</v>
      </c>
      <c r="AH73" s="41" t="str">
        <f t="shared" si="13"/>
        <v/>
      </c>
      <c r="AI73" s="41" t="str">
        <f t="shared" si="14"/>
        <v/>
      </c>
      <c r="AJ73" s="41" t="str">
        <f t="shared" si="15"/>
        <v/>
      </c>
      <c r="AK73" s="41" t="str">
        <f t="shared" si="16"/>
        <v/>
      </c>
      <c r="AL73" s="44">
        <f t="shared" si="17"/>
        <v>490.74</v>
      </c>
      <c r="AM73" s="44">
        <f t="shared" si="18"/>
        <v>555.04</v>
      </c>
      <c r="AN73" s="40">
        <f t="shared" si="19"/>
        <v>84793</v>
      </c>
      <c r="AO73" s="45">
        <f t="shared" si="20"/>
        <v>2.8574476651868366E-2</v>
      </c>
      <c r="AP73" s="40">
        <f t="shared" si="21"/>
        <v>413.58697505914273</v>
      </c>
      <c r="AQ73" s="41">
        <v>0</v>
      </c>
      <c r="AR73" s="40">
        <f t="shared" si="22"/>
        <v>70733</v>
      </c>
      <c r="AS73" s="40">
        <f t="shared" si="23"/>
        <v>3200</v>
      </c>
      <c r="AT73" s="40">
        <f t="shared" si="24"/>
        <v>14030.1</v>
      </c>
      <c r="AU73" s="40">
        <f t="shared" si="25"/>
        <v>67119</v>
      </c>
      <c r="AV73" s="46">
        <f t="shared" si="26"/>
        <v>70733</v>
      </c>
      <c r="AW73" s="40">
        <f>AX73-AV73</f>
        <v>0</v>
      </c>
      <c r="AX73" s="59">
        <f>IF(D73&gt;AV73,AV73+(D73-AV73),AV73)</f>
        <v>70733</v>
      </c>
    </row>
    <row r="74" spans="1:50" ht="15" customHeight="1" x14ac:dyDescent="0.25">
      <c r="A74" s="51">
        <v>7</v>
      </c>
      <c r="B74" s="51">
        <v>2400</v>
      </c>
      <c r="C74" s="52" t="s">
        <v>610</v>
      </c>
      <c r="D74" s="39">
        <v>40302</v>
      </c>
      <c r="E74" s="40">
        <v>0</v>
      </c>
      <c r="F74" s="41">
        <v>247</v>
      </c>
      <c r="G74" s="40">
        <v>224</v>
      </c>
      <c r="H74" s="42">
        <v>2.6349999999999998</v>
      </c>
      <c r="I74" s="41">
        <v>44</v>
      </c>
      <c r="J74" s="43">
        <f t="shared" si="0"/>
        <v>0.19639999999999999</v>
      </c>
      <c r="K74" s="41">
        <v>25</v>
      </c>
      <c r="L74" s="41">
        <v>97</v>
      </c>
      <c r="M74" s="41">
        <v>23</v>
      </c>
      <c r="N74" s="41">
        <f t="shared" si="1"/>
        <v>25.773200000000003</v>
      </c>
      <c r="O74" s="41">
        <f t="shared" si="2"/>
        <v>23.711299999999998</v>
      </c>
      <c r="P74" s="41">
        <v>128</v>
      </c>
      <c r="Q74" s="41">
        <v>208</v>
      </c>
      <c r="R74" s="41">
        <v>228</v>
      </c>
      <c r="S74" s="41">
        <v>246</v>
      </c>
      <c r="T74" s="57">
        <v>247</v>
      </c>
      <c r="U74" s="53">
        <f t="shared" si="3"/>
        <v>247</v>
      </c>
      <c r="V74" s="44">
        <f t="shared" si="4"/>
        <v>9.31</v>
      </c>
      <c r="W74" s="54">
        <v>126128</v>
      </c>
      <c r="X74" s="55">
        <v>197288</v>
      </c>
      <c r="Y74" s="41">
        <v>0.18078384919157928</v>
      </c>
      <c r="Z74" s="41">
        <f t="shared" si="5"/>
        <v>1366.2725</v>
      </c>
      <c r="AA74" s="41">
        <f t="shared" si="6"/>
        <v>0</v>
      </c>
      <c r="AB74" s="41">
        <f t="shared" si="7"/>
        <v>0.426315</v>
      </c>
      <c r="AC74" s="41" t="str">
        <f t="shared" si="8"/>
        <v/>
      </c>
      <c r="AD74" s="41" t="str">
        <f t="shared" si="9"/>
        <v/>
      </c>
      <c r="AE74" s="41">
        <f t="shared" si="10"/>
        <v>455.50799999999998</v>
      </c>
      <c r="AF74" s="41">
        <f t="shared" si="11"/>
        <v>455.50799999999998</v>
      </c>
      <c r="AG74" s="41">
        <f t="shared" si="12"/>
        <v>0</v>
      </c>
      <c r="AH74" s="41" t="str">
        <f t="shared" si="13"/>
        <v/>
      </c>
      <c r="AI74" s="41" t="str">
        <f t="shared" si="14"/>
        <v/>
      </c>
      <c r="AJ74" s="41" t="str">
        <f t="shared" si="15"/>
        <v/>
      </c>
      <c r="AK74" s="41" t="str">
        <f t="shared" si="16"/>
        <v/>
      </c>
      <c r="AL74" s="44">
        <f t="shared" si="17"/>
        <v>455.51</v>
      </c>
      <c r="AM74" s="44">
        <f t="shared" si="18"/>
        <v>515.20000000000005</v>
      </c>
      <c r="AN74" s="40">
        <f t="shared" si="19"/>
        <v>61635</v>
      </c>
      <c r="AO74" s="45">
        <f t="shared" si="20"/>
        <v>2.8574476651868366E-2</v>
      </c>
      <c r="AP74" s="40">
        <f t="shared" si="21"/>
        <v>609.57931041430788</v>
      </c>
      <c r="AQ74" s="41">
        <v>0</v>
      </c>
      <c r="AR74" s="40">
        <f t="shared" si="22"/>
        <v>40912</v>
      </c>
      <c r="AS74" s="40">
        <f t="shared" si="23"/>
        <v>2240</v>
      </c>
      <c r="AT74" s="40">
        <f t="shared" si="24"/>
        <v>9864.4000000000015</v>
      </c>
      <c r="AU74" s="40">
        <f t="shared" si="25"/>
        <v>38062</v>
      </c>
      <c r="AV74" s="46">
        <f t="shared" si="26"/>
        <v>40912</v>
      </c>
      <c r="AW74" s="40">
        <f>AX74-AV74</f>
        <v>0</v>
      </c>
      <c r="AX74" s="59">
        <f>IF(D74&gt;AV74,AV74+(D74-AV74),AV74)</f>
        <v>40912</v>
      </c>
    </row>
    <row r="75" spans="1:50" ht="15" customHeight="1" x14ac:dyDescent="0.25">
      <c r="A75" s="51">
        <v>7</v>
      </c>
      <c r="B75" s="51">
        <v>2500</v>
      </c>
      <c r="C75" s="52" t="s">
        <v>701</v>
      </c>
      <c r="D75" s="39">
        <v>18517</v>
      </c>
      <c r="E75" s="40">
        <v>0</v>
      </c>
      <c r="F75" s="41">
        <v>289</v>
      </c>
      <c r="G75" s="40">
        <v>275</v>
      </c>
      <c r="H75" s="42">
        <v>2.4049999999999998</v>
      </c>
      <c r="I75" s="41">
        <v>0</v>
      </c>
      <c r="J75" s="43">
        <f t="shared" si="0"/>
        <v>0</v>
      </c>
      <c r="K75" s="41">
        <v>1</v>
      </c>
      <c r="L75" s="41">
        <v>117</v>
      </c>
      <c r="M75" s="41">
        <v>106</v>
      </c>
      <c r="N75" s="41">
        <f t="shared" si="1"/>
        <v>0.85470000000000013</v>
      </c>
      <c r="O75" s="41">
        <f t="shared" si="2"/>
        <v>90.598299999999995</v>
      </c>
      <c r="P75" s="41">
        <v>400</v>
      </c>
      <c r="Q75" s="41">
        <v>399</v>
      </c>
      <c r="R75" s="41">
        <v>272</v>
      </c>
      <c r="S75" s="41">
        <v>330</v>
      </c>
      <c r="T75" s="57">
        <v>289</v>
      </c>
      <c r="U75" s="53">
        <f t="shared" si="3"/>
        <v>400</v>
      </c>
      <c r="V75" s="44">
        <f t="shared" si="4"/>
        <v>31.25</v>
      </c>
      <c r="W75" s="54">
        <v>320020</v>
      </c>
      <c r="X75" s="55">
        <v>50148</v>
      </c>
      <c r="Y75" s="41">
        <v>0.1763764928640596</v>
      </c>
      <c r="Z75" s="41">
        <f t="shared" si="5"/>
        <v>1638.5402999999999</v>
      </c>
      <c r="AA75" s="41">
        <f t="shared" si="6"/>
        <v>0</v>
      </c>
      <c r="AB75" s="41">
        <f t="shared" si="7"/>
        <v>0.426315</v>
      </c>
      <c r="AC75" s="41" t="str">
        <f t="shared" si="8"/>
        <v/>
      </c>
      <c r="AD75" s="41" t="str">
        <f t="shared" si="9"/>
        <v/>
      </c>
      <c r="AE75" s="41">
        <f t="shared" si="10"/>
        <v>474.22500000000002</v>
      </c>
      <c r="AF75" s="41">
        <f t="shared" si="11"/>
        <v>474.22500000000002</v>
      </c>
      <c r="AG75" s="41">
        <f t="shared" si="12"/>
        <v>0</v>
      </c>
      <c r="AH75" s="41" t="str">
        <f t="shared" si="13"/>
        <v/>
      </c>
      <c r="AI75" s="41" t="str">
        <f t="shared" si="14"/>
        <v/>
      </c>
      <c r="AJ75" s="41" t="str">
        <f t="shared" si="15"/>
        <v/>
      </c>
      <c r="AK75" s="41" t="str">
        <f t="shared" si="16"/>
        <v/>
      </c>
      <c r="AL75" s="44">
        <f t="shared" si="17"/>
        <v>474.23</v>
      </c>
      <c r="AM75" s="44">
        <f t="shared" si="18"/>
        <v>536.37</v>
      </c>
      <c r="AN75" s="40">
        <f t="shared" si="19"/>
        <v>11072</v>
      </c>
      <c r="AO75" s="45">
        <f t="shared" si="20"/>
        <v>2.8574476651868366E-2</v>
      </c>
      <c r="AP75" s="40">
        <f t="shared" si="21"/>
        <v>-212.73697867316</v>
      </c>
      <c r="AQ75" s="41">
        <v>0</v>
      </c>
      <c r="AR75" s="40">
        <f t="shared" si="22"/>
        <v>11072</v>
      </c>
      <c r="AS75" s="40">
        <f t="shared" si="23"/>
        <v>2750</v>
      </c>
      <c r="AT75" s="40">
        <f t="shared" si="24"/>
        <v>2507.4</v>
      </c>
      <c r="AU75" s="40">
        <f t="shared" si="25"/>
        <v>16010</v>
      </c>
      <c r="AV75" s="46">
        <f t="shared" si="26"/>
        <v>16010</v>
      </c>
      <c r="AW75" s="40">
        <f>AX75-AV75</f>
        <v>2507</v>
      </c>
      <c r="AX75" s="59">
        <f>IF(D75&gt;AV75,AV75+(D75-AV75),AV75)</f>
        <v>18517</v>
      </c>
    </row>
    <row r="76" spans="1:50" ht="15" customHeight="1" x14ac:dyDescent="0.25">
      <c r="A76" s="51">
        <v>8</v>
      </c>
      <c r="B76" s="51">
        <v>100</v>
      </c>
      <c r="C76" s="52" t="s">
        <v>154</v>
      </c>
      <c r="D76" s="39">
        <v>2769</v>
      </c>
      <c r="E76" s="40">
        <v>0</v>
      </c>
      <c r="F76" s="41">
        <v>36</v>
      </c>
      <c r="G76" s="40">
        <v>30</v>
      </c>
      <c r="H76" s="42">
        <v>2</v>
      </c>
      <c r="I76" s="41">
        <v>0</v>
      </c>
      <c r="J76" s="43">
        <f t="shared" ref="J76:J139" si="27">ROUND(I76/G76,4)</f>
        <v>0</v>
      </c>
      <c r="K76" s="41">
        <v>2</v>
      </c>
      <c r="L76" s="41">
        <v>12</v>
      </c>
      <c r="M76" s="41">
        <v>3</v>
      </c>
      <c r="N76" s="41">
        <f t="shared" ref="N76:N139" si="28">ROUND(K76/L76,6)*100</f>
        <v>16.666700000000002</v>
      </c>
      <c r="O76" s="41">
        <f t="shared" ref="O76:O139" si="29">ROUND(M76/L76,6)*100</f>
        <v>25</v>
      </c>
      <c r="P76" s="41">
        <v>113</v>
      </c>
      <c r="Q76" s="41">
        <v>72</v>
      </c>
      <c r="R76" s="41">
        <v>62</v>
      </c>
      <c r="S76" s="41">
        <v>61</v>
      </c>
      <c r="T76" s="57">
        <v>36</v>
      </c>
      <c r="U76" s="53">
        <f t="shared" ref="U76:U139" si="30">MAX(P76:T76)</f>
        <v>113</v>
      </c>
      <c r="V76" s="44">
        <f t="shared" ref="V76:V139" si="31">ROUND(IF(100*(1-(G76/U76))&lt;0,0,100*(1-G76/U76)),2)</f>
        <v>73.45</v>
      </c>
      <c r="W76" s="54">
        <v>95286</v>
      </c>
      <c r="X76" s="55">
        <v>3137</v>
      </c>
      <c r="Y76" s="41">
        <v>0.95628589784971973</v>
      </c>
      <c r="Z76" s="41">
        <f t="shared" ref="Z76:Z139" si="32">ROUND(T76/Y76,4)</f>
        <v>37.645600000000002</v>
      </c>
      <c r="AA76" s="41">
        <f t="shared" ref="AA76:AA139" si="33">IF((AND(G76&gt;=10000,Z76&lt;150)),100,IF(AND(G76&lt;10000,Z76&lt;30),200,0))</f>
        <v>0</v>
      </c>
      <c r="AB76" s="41">
        <f t="shared" ref="AB76:AB139" si="34">ROUND(X$11/W$11,6)</f>
        <v>0.426315</v>
      </c>
      <c r="AC76" s="41" t="str">
        <f t="shared" ref="AC76:AC139" si="35">IF(AND(2500&lt;=G76,G76&lt;3000),(G76-2500)*0.002,"")</f>
        <v/>
      </c>
      <c r="AD76" s="41" t="str">
        <f t="shared" ref="AD76:AD139" si="36">IF(AND(10000&lt;=G76,G76&lt;11000),(11000-G76)*0.001,"")</f>
        <v/>
      </c>
      <c r="AE76" s="41">
        <f t="shared" ref="AE76:AE139" si="37">IF(G76&lt;2500, 410+(0.367*MAX(0,(G76-100))+AA76),"")</f>
        <v>410</v>
      </c>
      <c r="AF76" s="41">
        <f t="shared" ref="AF76:AF139" si="38">IF(AND(AE76&lt;&gt;"",AE76&gt;630+AA76),630+AA76,AE76)</f>
        <v>410</v>
      </c>
      <c r="AG76" s="41">
        <f t="shared" ref="AG76:AG139" si="39">IF((AND(2500&lt;=G76,G76&lt;11000)),1.15*(572.62+(5.026*N76)-(53.768*H76)+(14.022*V76)+AA76),0)</f>
        <v>0</v>
      </c>
      <c r="AH76" s="41" t="str">
        <f t="shared" ref="AH76:AH139" si="40">IF(G76&gt;=10000,1.15*((4.59*N76)+(0.622*O76)+(169.415*J76)+AA76+307.664),"")</f>
        <v/>
      </c>
      <c r="AI76" s="41" t="str">
        <f t="shared" ref="AI76:AI139" si="41">IF(AND(2500&lt;=G76,G76&lt;3000),(AC76*AG76)+(630*(1-AC76)),"")</f>
        <v/>
      </c>
      <c r="AJ76" s="41" t="str">
        <f t="shared" ref="AJ76:AJ139" si="42">IF(AND(10000&lt;=G76,G76&lt;11000),(AD76*AG76)+(AH76*(1-AD76)),"")</f>
        <v/>
      </c>
      <c r="AK76" s="41" t="str">
        <f t="shared" ref="AK76:AK139" si="43">IF(AND(AC76="",AD76=""),"",1)</f>
        <v/>
      </c>
      <c r="AL76" s="44">
        <f t="shared" ref="AL76:AL139" si="44">ROUND(IF(AK76="",MAX(AF76,AG76,AH76),MAX(AI76,AJ76)),2)</f>
        <v>410</v>
      </c>
      <c r="AM76" s="44">
        <f t="shared" ref="AM76:AM139" si="45">ROUND(AL76*AM$2,2)</f>
        <v>463.72</v>
      </c>
      <c r="AN76" s="40">
        <f t="shared" ref="AN76:AN139" si="46">ROUND(IF((AM76*G76)-(W76*AB76)&lt;0,0,(AM76*G76)-(W76*AB76)),0)</f>
        <v>0</v>
      </c>
      <c r="AO76" s="45">
        <f t="shared" ref="AO76:AO139" si="47">$AO$11</f>
        <v>2.8574476651868366E-2</v>
      </c>
      <c r="AP76" s="40">
        <f t="shared" ref="AP76:AP139" si="48">(AN76-(D76-E76))*AO76</f>
        <v>-79.12272584902351</v>
      </c>
      <c r="AQ76" s="41">
        <v>0</v>
      </c>
      <c r="AR76" s="40">
        <f t="shared" ref="AR76:AR139" si="49">ROUND(MAX(IF((D76-E76)&lt;AN76,D76-E76+AP76+AQ76,AN76+AQ76),0),0)</f>
        <v>0</v>
      </c>
      <c r="AS76" s="40">
        <f t="shared" ref="AS76:AS139" si="50">10*G76</f>
        <v>300</v>
      </c>
      <c r="AT76" s="40">
        <f t="shared" ref="AT76:AT139" si="51">0.05*X76</f>
        <v>156.85000000000002</v>
      </c>
      <c r="AU76" s="40">
        <f t="shared" ref="AU76:AU139" si="52">ROUND(MAX(D76-(IF(AND(E76&gt;0,AQ76=0),E76,0))-MIN(AS76:AT76)),0)</f>
        <v>2612</v>
      </c>
      <c r="AV76" s="46">
        <f t="shared" ref="AV76:AV139" si="53">MAX(AR76,AU76)</f>
        <v>2612</v>
      </c>
      <c r="AW76" s="40">
        <f>AX76-AV76</f>
        <v>157</v>
      </c>
      <c r="AX76" s="59">
        <f>IF(D76&gt;AV76,AV76+(D76-AV76),AV76)</f>
        <v>2769</v>
      </c>
    </row>
    <row r="77" spans="1:50" ht="15" customHeight="1" x14ac:dyDescent="0.25">
      <c r="A77" s="51">
        <v>8</v>
      </c>
      <c r="B77" s="51">
        <v>400</v>
      </c>
      <c r="C77" s="52" t="s">
        <v>248</v>
      </c>
      <c r="D77" s="39">
        <v>13935</v>
      </c>
      <c r="E77" s="40">
        <v>0</v>
      </c>
      <c r="F77" s="41">
        <v>86</v>
      </c>
      <c r="G77" s="40">
        <v>78</v>
      </c>
      <c r="H77" s="42">
        <v>2.516</v>
      </c>
      <c r="I77" s="41">
        <v>0</v>
      </c>
      <c r="J77" s="43">
        <f t="shared" si="27"/>
        <v>0</v>
      </c>
      <c r="K77" s="41">
        <v>30</v>
      </c>
      <c r="L77" s="41">
        <v>48</v>
      </c>
      <c r="M77" s="41">
        <v>9</v>
      </c>
      <c r="N77" s="41">
        <f t="shared" si="28"/>
        <v>62.5</v>
      </c>
      <c r="O77" s="41">
        <f t="shared" si="29"/>
        <v>18.75</v>
      </c>
      <c r="P77" s="41">
        <v>126</v>
      </c>
      <c r="Q77" s="41">
        <v>90</v>
      </c>
      <c r="R77" s="41">
        <v>83</v>
      </c>
      <c r="S77" s="41">
        <v>91</v>
      </c>
      <c r="T77" s="57">
        <v>86</v>
      </c>
      <c r="U77" s="53">
        <f t="shared" si="30"/>
        <v>126</v>
      </c>
      <c r="V77" s="44">
        <f t="shared" si="31"/>
        <v>38.1</v>
      </c>
      <c r="W77" s="54">
        <v>34750</v>
      </c>
      <c r="X77" s="55">
        <v>28852</v>
      </c>
      <c r="Y77" s="41">
        <v>1.010039814856285</v>
      </c>
      <c r="Z77" s="41">
        <f t="shared" si="32"/>
        <v>85.145200000000003</v>
      </c>
      <c r="AA77" s="41">
        <f t="shared" si="33"/>
        <v>0</v>
      </c>
      <c r="AB77" s="41">
        <f t="shared" si="34"/>
        <v>0.426315</v>
      </c>
      <c r="AC77" s="41" t="str">
        <f t="shared" si="35"/>
        <v/>
      </c>
      <c r="AD77" s="41" t="str">
        <f t="shared" si="36"/>
        <v/>
      </c>
      <c r="AE77" s="41">
        <f t="shared" si="37"/>
        <v>410</v>
      </c>
      <c r="AF77" s="41">
        <f t="shared" si="38"/>
        <v>410</v>
      </c>
      <c r="AG77" s="41">
        <f t="shared" si="39"/>
        <v>0</v>
      </c>
      <c r="AH77" s="41" t="str">
        <f t="shared" si="40"/>
        <v/>
      </c>
      <c r="AI77" s="41" t="str">
        <f t="shared" si="41"/>
        <v/>
      </c>
      <c r="AJ77" s="41" t="str">
        <f t="shared" si="42"/>
        <v/>
      </c>
      <c r="AK77" s="41" t="str">
        <f t="shared" si="43"/>
        <v/>
      </c>
      <c r="AL77" s="44">
        <f t="shared" si="44"/>
        <v>410</v>
      </c>
      <c r="AM77" s="44">
        <f t="shared" si="45"/>
        <v>463.72</v>
      </c>
      <c r="AN77" s="40">
        <f t="shared" si="46"/>
        <v>21356</v>
      </c>
      <c r="AO77" s="45">
        <f t="shared" si="47"/>
        <v>2.8574476651868366E-2</v>
      </c>
      <c r="AP77" s="40">
        <f t="shared" si="48"/>
        <v>212.05119123351514</v>
      </c>
      <c r="AQ77" s="41">
        <v>0</v>
      </c>
      <c r="AR77" s="40">
        <f t="shared" si="49"/>
        <v>14147</v>
      </c>
      <c r="AS77" s="40">
        <f t="shared" si="50"/>
        <v>780</v>
      </c>
      <c r="AT77" s="40">
        <f t="shared" si="51"/>
        <v>1442.6000000000001</v>
      </c>
      <c r="AU77" s="40">
        <f t="shared" si="52"/>
        <v>13155</v>
      </c>
      <c r="AV77" s="46">
        <f t="shared" si="53"/>
        <v>14147</v>
      </c>
      <c r="AW77" s="40">
        <f>AX77-AV77</f>
        <v>0</v>
      </c>
      <c r="AX77" s="59">
        <f>IF(D77&gt;AV77,AV77+(D77-AV77),AV77)</f>
        <v>14147</v>
      </c>
    </row>
    <row r="78" spans="1:50" ht="15" customHeight="1" x14ac:dyDescent="0.25">
      <c r="A78" s="51">
        <v>8</v>
      </c>
      <c r="B78" s="51">
        <v>500</v>
      </c>
      <c r="C78" s="52" t="s">
        <v>337</v>
      </c>
      <c r="D78" s="39">
        <v>128575</v>
      </c>
      <c r="E78" s="40">
        <v>0</v>
      </c>
      <c r="F78" s="41">
        <v>402</v>
      </c>
      <c r="G78" s="40">
        <v>363</v>
      </c>
      <c r="H78" s="42">
        <v>2.2130000000000001</v>
      </c>
      <c r="I78" s="41">
        <v>69</v>
      </c>
      <c r="J78" s="43">
        <f t="shared" si="27"/>
        <v>0.19009999999999999</v>
      </c>
      <c r="K78" s="41">
        <v>81</v>
      </c>
      <c r="L78" s="41">
        <v>181</v>
      </c>
      <c r="M78" s="41">
        <v>31</v>
      </c>
      <c r="N78" s="41">
        <f t="shared" si="28"/>
        <v>44.751400000000004</v>
      </c>
      <c r="O78" s="41">
        <f t="shared" si="29"/>
        <v>17.127100000000002</v>
      </c>
      <c r="P78" s="41">
        <v>442</v>
      </c>
      <c r="Q78" s="41">
        <v>429</v>
      </c>
      <c r="R78" s="41">
        <v>443</v>
      </c>
      <c r="S78" s="41">
        <v>443</v>
      </c>
      <c r="T78" s="57">
        <v>402</v>
      </c>
      <c r="U78" s="53">
        <f t="shared" si="30"/>
        <v>443</v>
      </c>
      <c r="V78" s="44">
        <f t="shared" si="31"/>
        <v>18.059999999999999</v>
      </c>
      <c r="W78" s="54">
        <v>120029</v>
      </c>
      <c r="X78" s="55">
        <v>204993</v>
      </c>
      <c r="Y78" s="41">
        <v>0.24251695374650384</v>
      </c>
      <c r="Z78" s="41">
        <f t="shared" si="32"/>
        <v>1657.6161</v>
      </c>
      <c r="AA78" s="41">
        <f t="shared" si="33"/>
        <v>0</v>
      </c>
      <c r="AB78" s="41">
        <f t="shared" si="34"/>
        <v>0.426315</v>
      </c>
      <c r="AC78" s="41" t="str">
        <f t="shared" si="35"/>
        <v/>
      </c>
      <c r="AD78" s="41" t="str">
        <f t="shared" si="36"/>
        <v/>
      </c>
      <c r="AE78" s="41">
        <f t="shared" si="37"/>
        <v>506.52100000000002</v>
      </c>
      <c r="AF78" s="41">
        <f t="shared" si="38"/>
        <v>506.52100000000002</v>
      </c>
      <c r="AG78" s="41">
        <f t="shared" si="39"/>
        <v>0</v>
      </c>
      <c r="AH78" s="41" t="str">
        <f t="shared" si="40"/>
        <v/>
      </c>
      <c r="AI78" s="41" t="str">
        <f t="shared" si="41"/>
        <v/>
      </c>
      <c r="AJ78" s="41" t="str">
        <f t="shared" si="42"/>
        <v/>
      </c>
      <c r="AK78" s="41" t="str">
        <f t="shared" si="43"/>
        <v/>
      </c>
      <c r="AL78" s="44">
        <f t="shared" si="44"/>
        <v>506.52</v>
      </c>
      <c r="AM78" s="44">
        <f t="shared" si="45"/>
        <v>572.89</v>
      </c>
      <c r="AN78" s="40">
        <f t="shared" si="46"/>
        <v>156789</v>
      </c>
      <c r="AO78" s="45">
        <f t="shared" si="47"/>
        <v>2.8574476651868366E-2</v>
      </c>
      <c r="AP78" s="40">
        <f t="shared" si="48"/>
        <v>806.20028425581404</v>
      </c>
      <c r="AQ78" s="41">
        <v>0</v>
      </c>
      <c r="AR78" s="40">
        <f t="shared" si="49"/>
        <v>129381</v>
      </c>
      <c r="AS78" s="40">
        <f t="shared" si="50"/>
        <v>3630</v>
      </c>
      <c r="AT78" s="40">
        <f t="shared" si="51"/>
        <v>10249.650000000001</v>
      </c>
      <c r="AU78" s="40">
        <f t="shared" si="52"/>
        <v>124945</v>
      </c>
      <c r="AV78" s="46">
        <f t="shared" si="53"/>
        <v>129381</v>
      </c>
      <c r="AW78" s="40">
        <f>AX78-AV78</f>
        <v>0</v>
      </c>
      <c r="AX78" s="59">
        <f>IF(D78&gt;AV78,AV78+(D78-AV78),AV78)</f>
        <v>129381</v>
      </c>
    </row>
    <row r="79" spans="1:50" ht="15" customHeight="1" x14ac:dyDescent="0.25">
      <c r="A79" s="51">
        <v>8</v>
      </c>
      <c r="B79" s="51">
        <v>600</v>
      </c>
      <c r="C79" s="52" t="s">
        <v>563</v>
      </c>
      <c r="D79" s="39">
        <v>4482630</v>
      </c>
      <c r="E79" s="40">
        <v>0</v>
      </c>
      <c r="F79" s="41">
        <v>13522</v>
      </c>
      <c r="G79" s="40">
        <v>13562</v>
      </c>
      <c r="H79" s="42">
        <v>2.1120000000000001</v>
      </c>
      <c r="I79" s="41">
        <v>9681</v>
      </c>
      <c r="J79" s="43">
        <f t="shared" si="27"/>
        <v>0.71379999999999999</v>
      </c>
      <c r="K79" s="41">
        <v>1522</v>
      </c>
      <c r="L79" s="41">
        <v>6129</v>
      </c>
      <c r="M79" s="41">
        <v>1929</v>
      </c>
      <c r="N79" s="41">
        <f t="shared" si="28"/>
        <v>24.832799999999999</v>
      </c>
      <c r="O79" s="41">
        <f t="shared" si="29"/>
        <v>31.473299999999998</v>
      </c>
      <c r="P79" s="41">
        <v>13051</v>
      </c>
      <c r="Q79" s="41">
        <v>13755</v>
      </c>
      <c r="R79" s="41">
        <v>13132</v>
      </c>
      <c r="S79" s="41">
        <v>13594</v>
      </c>
      <c r="T79" s="53">
        <v>13522</v>
      </c>
      <c r="U79" s="53">
        <f t="shared" si="30"/>
        <v>13755</v>
      </c>
      <c r="V79" s="44">
        <f t="shared" si="31"/>
        <v>1.4</v>
      </c>
      <c r="W79" s="54">
        <v>10385983</v>
      </c>
      <c r="X79" s="55">
        <v>7739736</v>
      </c>
      <c r="Y79" s="41">
        <v>10.255798868566186</v>
      </c>
      <c r="Z79" s="41">
        <f t="shared" si="32"/>
        <v>1318.4736</v>
      </c>
      <c r="AA79" s="41">
        <f t="shared" si="33"/>
        <v>0</v>
      </c>
      <c r="AB79" s="41">
        <f t="shared" si="34"/>
        <v>0.426315</v>
      </c>
      <c r="AC79" s="41" t="str">
        <f t="shared" si="35"/>
        <v/>
      </c>
      <c r="AD79" s="41" t="str">
        <f t="shared" si="36"/>
        <v/>
      </c>
      <c r="AE79" s="41" t="str">
        <f t="shared" si="37"/>
        <v/>
      </c>
      <c r="AF79" s="41" t="str">
        <f t="shared" si="38"/>
        <v/>
      </c>
      <c r="AG79" s="41">
        <f t="shared" si="39"/>
        <v>0</v>
      </c>
      <c r="AH79" s="41">
        <f t="shared" si="40"/>
        <v>646.47407733999989</v>
      </c>
      <c r="AI79" s="41" t="str">
        <f t="shared" si="41"/>
        <v/>
      </c>
      <c r="AJ79" s="41" t="str">
        <f t="shared" si="42"/>
        <v/>
      </c>
      <c r="AK79" s="41" t="str">
        <f t="shared" si="43"/>
        <v/>
      </c>
      <c r="AL79" s="44">
        <f t="shared" si="44"/>
        <v>646.47</v>
      </c>
      <c r="AM79" s="44">
        <f t="shared" si="45"/>
        <v>731.18</v>
      </c>
      <c r="AN79" s="40">
        <f t="shared" si="46"/>
        <v>5488563</v>
      </c>
      <c r="AO79" s="45">
        <f t="shared" si="47"/>
        <v>2.8574476651868366E-2</v>
      </c>
      <c r="AP79" s="40">
        <f t="shared" si="48"/>
        <v>28744.0090218439</v>
      </c>
      <c r="AQ79" s="41">
        <v>0</v>
      </c>
      <c r="AR79" s="40">
        <f t="shared" si="49"/>
        <v>4511374</v>
      </c>
      <c r="AS79" s="40">
        <f t="shared" si="50"/>
        <v>135620</v>
      </c>
      <c r="AT79" s="40">
        <f t="shared" si="51"/>
        <v>386986.80000000005</v>
      </c>
      <c r="AU79" s="40">
        <f t="shared" si="52"/>
        <v>4347010</v>
      </c>
      <c r="AV79" s="46">
        <f t="shared" si="53"/>
        <v>4511374</v>
      </c>
      <c r="AW79" s="40">
        <f>AX79-AV79</f>
        <v>0</v>
      </c>
      <c r="AX79" s="59">
        <f>IF(D79&gt;AV79,AV79+(D79-AV79),AV79)</f>
        <v>4511374</v>
      </c>
    </row>
    <row r="80" spans="1:50" ht="15" customHeight="1" x14ac:dyDescent="0.25">
      <c r="A80" s="51">
        <v>8</v>
      </c>
      <c r="B80" s="51">
        <v>800</v>
      </c>
      <c r="C80" s="52" t="s">
        <v>703</v>
      </c>
      <c r="D80" s="39">
        <v>1607712</v>
      </c>
      <c r="E80" s="40">
        <v>0</v>
      </c>
      <c r="F80" s="41">
        <v>3599</v>
      </c>
      <c r="G80" s="40">
        <v>3441</v>
      </c>
      <c r="H80" s="42">
        <v>2.254</v>
      </c>
      <c r="I80" s="41">
        <v>1635</v>
      </c>
      <c r="J80" s="43">
        <f t="shared" si="27"/>
        <v>0.47520000000000001</v>
      </c>
      <c r="K80" s="41">
        <v>558</v>
      </c>
      <c r="L80" s="41">
        <v>1595</v>
      </c>
      <c r="M80" s="41">
        <v>448</v>
      </c>
      <c r="N80" s="41">
        <f t="shared" si="28"/>
        <v>34.984300000000005</v>
      </c>
      <c r="O80" s="41">
        <f t="shared" si="29"/>
        <v>28.087800000000001</v>
      </c>
      <c r="P80" s="41">
        <v>3461</v>
      </c>
      <c r="Q80" s="41">
        <v>3581</v>
      </c>
      <c r="R80" s="41">
        <v>3694</v>
      </c>
      <c r="S80" s="41">
        <v>3515</v>
      </c>
      <c r="T80" s="53">
        <v>3599</v>
      </c>
      <c r="U80" s="53">
        <f t="shared" si="30"/>
        <v>3694</v>
      </c>
      <c r="V80" s="44">
        <f t="shared" si="31"/>
        <v>6.85</v>
      </c>
      <c r="W80" s="54">
        <v>1766480</v>
      </c>
      <c r="X80" s="55">
        <v>1467851</v>
      </c>
      <c r="Y80" s="41">
        <v>2.0204695929093108</v>
      </c>
      <c r="Z80" s="41">
        <f t="shared" si="32"/>
        <v>1781.2691</v>
      </c>
      <c r="AA80" s="41">
        <f t="shared" si="33"/>
        <v>0</v>
      </c>
      <c r="AB80" s="41">
        <f t="shared" si="34"/>
        <v>0.426315</v>
      </c>
      <c r="AC80" s="41" t="str">
        <f t="shared" si="35"/>
        <v/>
      </c>
      <c r="AD80" s="41" t="str">
        <f t="shared" si="36"/>
        <v/>
      </c>
      <c r="AE80" s="41" t="str">
        <f t="shared" si="37"/>
        <v/>
      </c>
      <c r="AF80" s="41" t="str">
        <f t="shared" si="38"/>
        <v/>
      </c>
      <c r="AG80" s="41">
        <f t="shared" si="39"/>
        <v>831.80502777000004</v>
      </c>
      <c r="AH80" s="41" t="str">
        <f t="shared" si="40"/>
        <v/>
      </c>
      <c r="AI80" s="41" t="str">
        <f t="shared" si="41"/>
        <v/>
      </c>
      <c r="AJ80" s="41" t="str">
        <f t="shared" si="42"/>
        <v/>
      </c>
      <c r="AK80" s="41" t="str">
        <f t="shared" si="43"/>
        <v/>
      </c>
      <c r="AL80" s="44">
        <f t="shared" si="44"/>
        <v>831.81</v>
      </c>
      <c r="AM80" s="44">
        <f t="shared" si="45"/>
        <v>940.8</v>
      </c>
      <c r="AN80" s="40">
        <f t="shared" si="46"/>
        <v>2484216</v>
      </c>
      <c r="AO80" s="45">
        <f t="shared" si="47"/>
        <v>2.8574476651868366E-2</v>
      </c>
      <c r="AP80" s="40">
        <f t="shared" si="48"/>
        <v>25045.643083269231</v>
      </c>
      <c r="AQ80" s="41">
        <v>0</v>
      </c>
      <c r="AR80" s="40">
        <f t="shared" si="49"/>
        <v>1632758</v>
      </c>
      <c r="AS80" s="40">
        <f t="shared" si="50"/>
        <v>34410</v>
      </c>
      <c r="AT80" s="40">
        <f t="shared" si="51"/>
        <v>73392.55</v>
      </c>
      <c r="AU80" s="40">
        <f t="shared" si="52"/>
        <v>1573302</v>
      </c>
      <c r="AV80" s="46">
        <f t="shared" si="53"/>
        <v>1632758</v>
      </c>
      <c r="AW80" s="40">
        <f>AX80-AV80</f>
        <v>0</v>
      </c>
      <c r="AX80" s="59">
        <f>IF(D80&gt;AV80,AV80+(D80-AV80),AV80)</f>
        <v>1632758</v>
      </c>
    </row>
    <row r="81" spans="1:50" ht="15" customHeight="1" x14ac:dyDescent="0.25">
      <c r="A81" s="51">
        <v>8</v>
      </c>
      <c r="B81" s="51">
        <v>900</v>
      </c>
      <c r="C81" s="52" t="s">
        <v>714</v>
      </c>
      <c r="D81" s="39">
        <v>944729</v>
      </c>
      <c r="E81" s="40">
        <v>0</v>
      </c>
      <c r="F81" s="41">
        <v>2152</v>
      </c>
      <c r="G81" s="40">
        <v>2037</v>
      </c>
      <c r="H81" s="42">
        <v>2.1240000000000001</v>
      </c>
      <c r="I81" s="41">
        <v>1039</v>
      </c>
      <c r="J81" s="43">
        <f t="shared" si="27"/>
        <v>0.5101</v>
      </c>
      <c r="K81" s="41">
        <v>318</v>
      </c>
      <c r="L81" s="41">
        <v>1009</v>
      </c>
      <c r="M81" s="41">
        <v>405</v>
      </c>
      <c r="N81" s="41">
        <f t="shared" si="28"/>
        <v>31.516400000000001</v>
      </c>
      <c r="O81" s="41">
        <f t="shared" si="29"/>
        <v>40.138800000000003</v>
      </c>
      <c r="P81" s="41">
        <v>2530</v>
      </c>
      <c r="Q81" s="41">
        <v>2303</v>
      </c>
      <c r="R81" s="41">
        <v>2173</v>
      </c>
      <c r="S81" s="41">
        <v>2215</v>
      </c>
      <c r="T81" s="53">
        <v>2152</v>
      </c>
      <c r="U81" s="53">
        <f t="shared" si="30"/>
        <v>2530</v>
      </c>
      <c r="V81" s="44">
        <f t="shared" si="31"/>
        <v>19.489999999999998</v>
      </c>
      <c r="W81" s="54">
        <v>849221</v>
      </c>
      <c r="X81" s="55">
        <v>1201526</v>
      </c>
      <c r="Y81" s="41">
        <v>1.8456849993127382</v>
      </c>
      <c r="Z81" s="41">
        <f t="shared" si="32"/>
        <v>1165.9628</v>
      </c>
      <c r="AA81" s="41">
        <f t="shared" si="33"/>
        <v>0</v>
      </c>
      <c r="AB81" s="41">
        <f t="shared" si="34"/>
        <v>0.426315</v>
      </c>
      <c r="AC81" s="41" t="str">
        <f t="shared" si="35"/>
        <v/>
      </c>
      <c r="AD81" s="41" t="str">
        <f t="shared" si="36"/>
        <v/>
      </c>
      <c r="AE81" s="41">
        <f t="shared" si="37"/>
        <v>1120.8789999999999</v>
      </c>
      <c r="AF81" s="41">
        <f t="shared" si="38"/>
        <v>630</v>
      </c>
      <c r="AG81" s="41">
        <f t="shared" si="39"/>
        <v>0</v>
      </c>
      <c r="AH81" s="41" t="str">
        <f t="shared" si="40"/>
        <v/>
      </c>
      <c r="AI81" s="41" t="str">
        <f t="shared" si="41"/>
        <v/>
      </c>
      <c r="AJ81" s="41" t="str">
        <f t="shared" si="42"/>
        <v/>
      </c>
      <c r="AK81" s="41" t="str">
        <f t="shared" si="43"/>
        <v/>
      </c>
      <c r="AL81" s="44">
        <f t="shared" si="44"/>
        <v>630</v>
      </c>
      <c r="AM81" s="44">
        <f t="shared" si="45"/>
        <v>712.55</v>
      </c>
      <c r="AN81" s="40">
        <f t="shared" si="46"/>
        <v>1089429</v>
      </c>
      <c r="AO81" s="45">
        <f t="shared" si="47"/>
        <v>2.8574476651868366E-2</v>
      </c>
      <c r="AP81" s="40">
        <f t="shared" si="48"/>
        <v>4134.7267715253529</v>
      </c>
      <c r="AQ81" s="41">
        <v>0</v>
      </c>
      <c r="AR81" s="40">
        <f t="shared" si="49"/>
        <v>948864</v>
      </c>
      <c r="AS81" s="40">
        <f t="shared" si="50"/>
        <v>20370</v>
      </c>
      <c r="AT81" s="40">
        <f t="shared" si="51"/>
        <v>60076.3</v>
      </c>
      <c r="AU81" s="40">
        <f t="shared" si="52"/>
        <v>924359</v>
      </c>
      <c r="AV81" s="46">
        <f t="shared" si="53"/>
        <v>948864</v>
      </c>
      <c r="AW81" s="40">
        <f>AX81-AV81</f>
        <v>0</v>
      </c>
      <c r="AX81" s="59">
        <f>IF(D81&gt;AV81,AV81+(D81-AV81),AV81)</f>
        <v>948864</v>
      </c>
    </row>
    <row r="82" spans="1:50" ht="15" customHeight="1" x14ac:dyDescent="0.25">
      <c r="A82" s="51">
        <v>8</v>
      </c>
      <c r="B82" s="51">
        <v>6500</v>
      </c>
      <c r="C82" s="52" t="s">
        <v>162</v>
      </c>
      <c r="D82" s="39">
        <v>112291</v>
      </c>
      <c r="E82" s="40">
        <v>0</v>
      </c>
      <c r="F82" s="41">
        <v>382</v>
      </c>
      <c r="G82" s="40">
        <v>348</v>
      </c>
      <c r="H82" s="42">
        <v>2.1749999999999998</v>
      </c>
      <c r="I82" s="41">
        <v>139</v>
      </c>
      <c r="J82" s="43">
        <f t="shared" si="27"/>
        <v>0.39939999999999998</v>
      </c>
      <c r="K82" s="41">
        <v>56</v>
      </c>
      <c r="L82" s="41">
        <v>187</v>
      </c>
      <c r="M82" s="41">
        <v>52</v>
      </c>
      <c r="N82" s="41">
        <f t="shared" si="28"/>
        <v>29.946499999999997</v>
      </c>
      <c r="O82" s="41">
        <f t="shared" si="29"/>
        <v>27.807500000000001</v>
      </c>
      <c r="P82" s="41">
        <v>525</v>
      </c>
      <c r="Q82" s="41">
        <v>548</v>
      </c>
      <c r="R82" s="41">
        <v>433</v>
      </c>
      <c r="S82" s="41">
        <v>367</v>
      </c>
      <c r="T82" s="57">
        <v>382</v>
      </c>
      <c r="U82" s="53">
        <f t="shared" si="30"/>
        <v>548</v>
      </c>
      <c r="V82" s="44">
        <f t="shared" si="31"/>
        <v>36.5</v>
      </c>
      <c r="W82" s="54">
        <v>143198</v>
      </c>
      <c r="X82" s="55">
        <v>273639</v>
      </c>
      <c r="Y82" s="41">
        <v>0.46722224195633338</v>
      </c>
      <c r="Z82" s="41">
        <f t="shared" si="32"/>
        <v>817.59810000000004</v>
      </c>
      <c r="AA82" s="41">
        <f t="shared" si="33"/>
        <v>0</v>
      </c>
      <c r="AB82" s="41">
        <f t="shared" si="34"/>
        <v>0.426315</v>
      </c>
      <c r="AC82" s="41" t="str">
        <f t="shared" si="35"/>
        <v/>
      </c>
      <c r="AD82" s="41" t="str">
        <f t="shared" si="36"/>
        <v/>
      </c>
      <c r="AE82" s="41">
        <f t="shared" si="37"/>
        <v>501.01599999999996</v>
      </c>
      <c r="AF82" s="41">
        <f t="shared" si="38"/>
        <v>501.01599999999996</v>
      </c>
      <c r="AG82" s="41">
        <f t="shared" si="39"/>
        <v>0</v>
      </c>
      <c r="AH82" s="41" t="str">
        <f t="shared" si="40"/>
        <v/>
      </c>
      <c r="AI82" s="41" t="str">
        <f t="shared" si="41"/>
        <v/>
      </c>
      <c r="AJ82" s="41" t="str">
        <f t="shared" si="42"/>
        <v/>
      </c>
      <c r="AK82" s="41" t="str">
        <f t="shared" si="43"/>
        <v/>
      </c>
      <c r="AL82" s="44">
        <f t="shared" si="44"/>
        <v>501.02</v>
      </c>
      <c r="AM82" s="44">
        <f t="shared" si="45"/>
        <v>566.66999999999996</v>
      </c>
      <c r="AN82" s="40">
        <f t="shared" si="46"/>
        <v>136154</v>
      </c>
      <c r="AO82" s="45">
        <f t="shared" si="47"/>
        <v>2.8574476651868366E-2</v>
      </c>
      <c r="AP82" s="40">
        <f t="shared" si="48"/>
        <v>681.87273634353483</v>
      </c>
      <c r="AQ82" s="41">
        <v>0</v>
      </c>
      <c r="AR82" s="40">
        <f t="shared" si="49"/>
        <v>112973</v>
      </c>
      <c r="AS82" s="40">
        <f t="shared" si="50"/>
        <v>3480</v>
      </c>
      <c r="AT82" s="40">
        <f t="shared" si="51"/>
        <v>13681.95</v>
      </c>
      <c r="AU82" s="40">
        <f t="shared" si="52"/>
        <v>108811</v>
      </c>
      <c r="AV82" s="46">
        <f t="shared" si="53"/>
        <v>112973</v>
      </c>
      <c r="AW82" s="40">
        <f>AX82-AV82</f>
        <v>0</v>
      </c>
      <c r="AX82" s="59">
        <f>IF(D82&gt;AV82,AV82+(D82-AV82),AV82)</f>
        <v>112973</v>
      </c>
    </row>
    <row r="83" spans="1:50" ht="15" customHeight="1" x14ac:dyDescent="0.25">
      <c r="A83" s="51">
        <v>9</v>
      </c>
      <c r="B83" s="51">
        <v>300</v>
      </c>
      <c r="C83" s="52" t="s">
        <v>40</v>
      </c>
      <c r="D83" s="39">
        <v>180149</v>
      </c>
      <c r="E83" s="40">
        <v>0</v>
      </c>
      <c r="F83" s="41">
        <v>613</v>
      </c>
      <c r="G83" s="40">
        <v>601</v>
      </c>
      <c r="H83" s="42">
        <v>2.5649999999999999</v>
      </c>
      <c r="I83" s="41">
        <v>283</v>
      </c>
      <c r="J83" s="43">
        <f t="shared" si="27"/>
        <v>0.47089999999999999</v>
      </c>
      <c r="K83" s="41">
        <v>50</v>
      </c>
      <c r="L83" s="41">
        <v>266</v>
      </c>
      <c r="M83" s="41">
        <v>47</v>
      </c>
      <c r="N83" s="41">
        <f t="shared" si="28"/>
        <v>18.797000000000001</v>
      </c>
      <c r="O83" s="41">
        <f t="shared" si="29"/>
        <v>17.6692</v>
      </c>
      <c r="P83" s="41">
        <v>382</v>
      </c>
      <c r="Q83" s="41">
        <v>464</v>
      </c>
      <c r="R83" s="41">
        <v>482</v>
      </c>
      <c r="S83" s="41">
        <v>525</v>
      </c>
      <c r="T83" s="57">
        <v>613</v>
      </c>
      <c r="U83" s="53">
        <f t="shared" si="30"/>
        <v>613</v>
      </c>
      <c r="V83" s="44">
        <f t="shared" si="31"/>
        <v>1.96</v>
      </c>
      <c r="W83" s="54">
        <v>281900</v>
      </c>
      <c r="X83" s="55">
        <v>219999</v>
      </c>
      <c r="Y83" s="41">
        <v>1.0007258720889827</v>
      </c>
      <c r="Z83" s="41">
        <f t="shared" si="32"/>
        <v>612.55539999999996</v>
      </c>
      <c r="AA83" s="41">
        <f t="shared" si="33"/>
        <v>0</v>
      </c>
      <c r="AB83" s="41">
        <f t="shared" si="34"/>
        <v>0.426315</v>
      </c>
      <c r="AC83" s="41" t="str">
        <f t="shared" si="35"/>
        <v/>
      </c>
      <c r="AD83" s="41" t="str">
        <f t="shared" si="36"/>
        <v/>
      </c>
      <c r="AE83" s="41">
        <f t="shared" si="37"/>
        <v>593.86699999999996</v>
      </c>
      <c r="AF83" s="41">
        <f t="shared" si="38"/>
        <v>593.86699999999996</v>
      </c>
      <c r="AG83" s="41">
        <f t="shared" si="39"/>
        <v>0</v>
      </c>
      <c r="AH83" s="41" t="str">
        <f t="shared" si="40"/>
        <v/>
      </c>
      <c r="AI83" s="41" t="str">
        <f t="shared" si="41"/>
        <v/>
      </c>
      <c r="AJ83" s="41" t="str">
        <f t="shared" si="42"/>
        <v/>
      </c>
      <c r="AK83" s="41" t="str">
        <f t="shared" si="43"/>
        <v/>
      </c>
      <c r="AL83" s="44">
        <f t="shared" si="44"/>
        <v>593.87</v>
      </c>
      <c r="AM83" s="44">
        <f t="shared" si="45"/>
        <v>671.69</v>
      </c>
      <c r="AN83" s="40">
        <f t="shared" si="46"/>
        <v>283507</v>
      </c>
      <c r="AO83" s="45">
        <f t="shared" si="47"/>
        <v>2.8574476651868366E-2</v>
      </c>
      <c r="AP83" s="40">
        <f t="shared" si="48"/>
        <v>2953.4007577838106</v>
      </c>
      <c r="AQ83" s="41">
        <v>0</v>
      </c>
      <c r="AR83" s="40">
        <f t="shared" si="49"/>
        <v>183102</v>
      </c>
      <c r="AS83" s="40">
        <f t="shared" si="50"/>
        <v>6010</v>
      </c>
      <c r="AT83" s="40">
        <f t="shared" si="51"/>
        <v>10999.95</v>
      </c>
      <c r="AU83" s="40">
        <f t="shared" si="52"/>
        <v>174139</v>
      </c>
      <c r="AV83" s="46">
        <f t="shared" si="53"/>
        <v>183102</v>
      </c>
      <c r="AW83" s="40">
        <f>AX83-AV83</f>
        <v>0</v>
      </c>
      <c r="AX83" s="59">
        <f>IF(D83&gt;AV83,AV83+(D83-AV83),AV83)</f>
        <v>183102</v>
      </c>
    </row>
    <row r="84" spans="1:50" ht="15" customHeight="1" x14ac:dyDescent="0.25">
      <c r="A84" s="51">
        <v>9</v>
      </c>
      <c r="B84" s="51">
        <v>400</v>
      </c>
      <c r="C84" s="52" t="s">
        <v>121</v>
      </c>
      <c r="D84" s="39">
        <v>281562</v>
      </c>
      <c r="E84" s="40">
        <v>0</v>
      </c>
      <c r="F84" s="41">
        <v>862</v>
      </c>
      <c r="G84" s="40">
        <v>971</v>
      </c>
      <c r="H84" s="42">
        <v>2.0459999999999998</v>
      </c>
      <c r="I84" s="41">
        <v>876</v>
      </c>
      <c r="J84" s="43">
        <f t="shared" si="27"/>
        <v>0.9022</v>
      </c>
      <c r="K84" s="41">
        <v>170</v>
      </c>
      <c r="L84" s="41">
        <v>489</v>
      </c>
      <c r="M84" s="41">
        <v>144</v>
      </c>
      <c r="N84" s="41">
        <f t="shared" si="28"/>
        <v>34.764800000000001</v>
      </c>
      <c r="O84" s="41">
        <f t="shared" si="29"/>
        <v>29.447900000000001</v>
      </c>
      <c r="P84" s="41">
        <v>884</v>
      </c>
      <c r="Q84" s="41">
        <v>862</v>
      </c>
      <c r="R84" s="41">
        <v>923</v>
      </c>
      <c r="S84" s="41">
        <v>810</v>
      </c>
      <c r="T84" s="57">
        <v>862</v>
      </c>
      <c r="U84" s="53">
        <f t="shared" si="30"/>
        <v>923</v>
      </c>
      <c r="V84" s="44">
        <f t="shared" si="31"/>
        <v>0</v>
      </c>
      <c r="W84" s="54">
        <v>703712</v>
      </c>
      <c r="X84" s="55">
        <v>438016</v>
      </c>
      <c r="Y84" s="41">
        <v>2.2699128335729739</v>
      </c>
      <c r="Z84" s="41">
        <f t="shared" si="32"/>
        <v>379.75029999999998</v>
      </c>
      <c r="AA84" s="41">
        <f t="shared" si="33"/>
        <v>0</v>
      </c>
      <c r="AB84" s="41">
        <f t="shared" si="34"/>
        <v>0.426315</v>
      </c>
      <c r="AC84" s="41" t="str">
        <f t="shared" si="35"/>
        <v/>
      </c>
      <c r="AD84" s="41" t="str">
        <f t="shared" si="36"/>
        <v/>
      </c>
      <c r="AE84" s="41">
        <f t="shared" si="37"/>
        <v>729.65699999999993</v>
      </c>
      <c r="AF84" s="41">
        <f t="shared" si="38"/>
        <v>630</v>
      </c>
      <c r="AG84" s="41">
        <f t="shared" si="39"/>
        <v>0</v>
      </c>
      <c r="AH84" s="41" t="str">
        <f t="shared" si="40"/>
        <v/>
      </c>
      <c r="AI84" s="41" t="str">
        <f t="shared" si="41"/>
        <v/>
      </c>
      <c r="AJ84" s="41" t="str">
        <f t="shared" si="42"/>
        <v/>
      </c>
      <c r="AK84" s="41" t="str">
        <f t="shared" si="43"/>
        <v/>
      </c>
      <c r="AL84" s="44">
        <f t="shared" si="44"/>
        <v>630</v>
      </c>
      <c r="AM84" s="44">
        <f t="shared" si="45"/>
        <v>712.55</v>
      </c>
      <c r="AN84" s="40">
        <f t="shared" si="46"/>
        <v>391883</v>
      </c>
      <c r="AO84" s="45">
        <f t="shared" si="47"/>
        <v>2.8574476651868366E-2</v>
      </c>
      <c r="AP84" s="40">
        <f t="shared" si="48"/>
        <v>3152.3648387107701</v>
      </c>
      <c r="AQ84" s="41">
        <v>0</v>
      </c>
      <c r="AR84" s="40">
        <f t="shared" si="49"/>
        <v>284714</v>
      </c>
      <c r="AS84" s="40">
        <f t="shared" si="50"/>
        <v>9710</v>
      </c>
      <c r="AT84" s="40">
        <f t="shared" si="51"/>
        <v>21900.800000000003</v>
      </c>
      <c r="AU84" s="40">
        <f t="shared" si="52"/>
        <v>271852</v>
      </c>
      <c r="AV84" s="46">
        <f t="shared" si="53"/>
        <v>284714</v>
      </c>
      <c r="AW84" s="40">
        <f>AX84-AV84</f>
        <v>0</v>
      </c>
      <c r="AX84" s="59">
        <f>IF(D84&gt;AV84,AV84+(D84-AV84),AV84)</f>
        <v>284714</v>
      </c>
    </row>
    <row r="85" spans="1:50" ht="15" customHeight="1" x14ac:dyDescent="0.25">
      <c r="A85" s="51">
        <v>9</v>
      </c>
      <c r="B85" s="51">
        <v>500</v>
      </c>
      <c r="C85" s="52" t="s">
        <v>152</v>
      </c>
      <c r="D85" s="39">
        <v>2769892</v>
      </c>
      <c r="E85" s="40">
        <v>0</v>
      </c>
      <c r="F85" s="41">
        <v>12124</v>
      </c>
      <c r="G85" s="40">
        <v>12374</v>
      </c>
      <c r="H85" s="42">
        <v>2.4060000000000001</v>
      </c>
      <c r="I85" s="41">
        <v>7218</v>
      </c>
      <c r="J85" s="43">
        <f t="shared" si="27"/>
        <v>0.58330000000000004</v>
      </c>
      <c r="K85" s="41">
        <v>1243</v>
      </c>
      <c r="L85" s="41">
        <v>5048</v>
      </c>
      <c r="M85" s="41">
        <v>1756</v>
      </c>
      <c r="N85" s="41">
        <f t="shared" si="28"/>
        <v>24.6236</v>
      </c>
      <c r="O85" s="41">
        <f t="shared" si="29"/>
        <v>34.786099999999998</v>
      </c>
      <c r="P85" s="41">
        <v>8699</v>
      </c>
      <c r="Q85" s="41">
        <v>11142</v>
      </c>
      <c r="R85" s="41">
        <v>10885</v>
      </c>
      <c r="S85" s="41">
        <v>11201</v>
      </c>
      <c r="T85" s="53">
        <v>12124</v>
      </c>
      <c r="U85" s="53">
        <f t="shared" si="30"/>
        <v>12124</v>
      </c>
      <c r="V85" s="44">
        <f t="shared" si="31"/>
        <v>0</v>
      </c>
      <c r="W85" s="54">
        <v>9586250</v>
      </c>
      <c r="X85" s="55">
        <v>3042909</v>
      </c>
      <c r="Y85" s="41">
        <v>35.976685220163183</v>
      </c>
      <c r="Z85" s="41">
        <f t="shared" si="32"/>
        <v>336.99599999999998</v>
      </c>
      <c r="AA85" s="41">
        <f t="shared" si="33"/>
        <v>0</v>
      </c>
      <c r="AB85" s="41">
        <f t="shared" si="34"/>
        <v>0.426315</v>
      </c>
      <c r="AC85" s="41" t="str">
        <f t="shared" si="35"/>
        <v/>
      </c>
      <c r="AD85" s="41" t="str">
        <f t="shared" si="36"/>
        <v/>
      </c>
      <c r="AE85" s="41" t="str">
        <f t="shared" si="37"/>
        <v/>
      </c>
      <c r="AF85" s="41" t="str">
        <f t="shared" si="38"/>
        <v/>
      </c>
      <c r="AG85" s="41">
        <f t="shared" si="39"/>
        <v>0</v>
      </c>
      <c r="AH85" s="41">
        <f t="shared" si="40"/>
        <v>622.314504855</v>
      </c>
      <c r="AI85" s="41" t="str">
        <f t="shared" si="41"/>
        <v/>
      </c>
      <c r="AJ85" s="41" t="str">
        <f t="shared" si="42"/>
        <v/>
      </c>
      <c r="AK85" s="41" t="str">
        <f t="shared" si="43"/>
        <v/>
      </c>
      <c r="AL85" s="44">
        <f t="shared" si="44"/>
        <v>622.30999999999995</v>
      </c>
      <c r="AM85" s="44">
        <f t="shared" si="45"/>
        <v>703.85</v>
      </c>
      <c r="AN85" s="40">
        <f t="shared" si="46"/>
        <v>4622678</v>
      </c>
      <c r="AO85" s="45">
        <f t="shared" si="47"/>
        <v>2.8574476651868366E-2</v>
      </c>
      <c r="AP85" s="40">
        <f t="shared" si="48"/>
        <v>52942.390297908583</v>
      </c>
      <c r="AQ85" s="41">
        <v>0</v>
      </c>
      <c r="AR85" s="40">
        <f t="shared" si="49"/>
        <v>2822834</v>
      </c>
      <c r="AS85" s="40">
        <f t="shared" si="50"/>
        <v>123740</v>
      </c>
      <c r="AT85" s="40">
        <f t="shared" si="51"/>
        <v>152145.45000000001</v>
      </c>
      <c r="AU85" s="40">
        <f t="shared" si="52"/>
        <v>2646152</v>
      </c>
      <c r="AV85" s="46">
        <f t="shared" si="53"/>
        <v>2822834</v>
      </c>
      <c r="AW85" s="40">
        <f>AX85-AV85</f>
        <v>0</v>
      </c>
      <c r="AX85" s="59">
        <f>IF(D85&gt;AV85,AV85+(D85-AV85),AV85)</f>
        <v>2822834</v>
      </c>
    </row>
    <row r="86" spans="1:50" ht="15" customHeight="1" x14ac:dyDescent="0.25">
      <c r="A86" s="51">
        <v>9</v>
      </c>
      <c r="B86" s="51">
        <v>600</v>
      </c>
      <c r="C86" s="52" t="s">
        <v>173</v>
      </c>
      <c r="D86" s="39">
        <v>30172</v>
      </c>
      <c r="E86" s="40">
        <v>0</v>
      </c>
      <c r="F86" s="41">
        <v>234</v>
      </c>
      <c r="G86" s="40">
        <v>238</v>
      </c>
      <c r="H86" s="42">
        <v>1.776</v>
      </c>
      <c r="I86" s="41">
        <v>62</v>
      </c>
      <c r="J86" s="43">
        <f t="shared" si="27"/>
        <v>0.26050000000000001</v>
      </c>
      <c r="K86" s="41">
        <v>18</v>
      </c>
      <c r="L86" s="41">
        <v>185</v>
      </c>
      <c r="M86" s="41">
        <v>41</v>
      </c>
      <c r="N86" s="41">
        <f t="shared" si="28"/>
        <v>9.7296999999999993</v>
      </c>
      <c r="O86" s="41">
        <f t="shared" si="29"/>
        <v>22.162200000000002</v>
      </c>
      <c r="P86" s="41">
        <v>181</v>
      </c>
      <c r="Q86" s="41">
        <v>229</v>
      </c>
      <c r="R86" s="41">
        <v>221</v>
      </c>
      <c r="S86" s="41">
        <v>143</v>
      </c>
      <c r="T86" s="57">
        <v>234</v>
      </c>
      <c r="U86" s="53">
        <f t="shared" si="30"/>
        <v>234</v>
      </c>
      <c r="V86" s="44">
        <f t="shared" si="31"/>
        <v>0</v>
      </c>
      <c r="W86" s="54">
        <v>188589</v>
      </c>
      <c r="X86" s="55">
        <v>134195</v>
      </c>
      <c r="Y86" s="41">
        <v>1.9993814643156649</v>
      </c>
      <c r="Z86" s="41">
        <f t="shared" si="32"/>
        <v>117.03619999999999</v>
      </c>
      <c r="AA86" s="41">
        <f t="shared" si="33"/>
        <v>0</v>
      </c>
      <c r="AB86" s="41">
        <f t="shared" si="34"/>
        <v>0.426315</v>
      </c>
      <c r="AC86" s="41" t="str">
        <f t="shared" si="35"/>
        <v/>
      </c>
      <c r="AD86" s="41" t="str">
        <f t="shared" si="36"/>
        <v/>
      </c>
      <c r="AE86" s="41">
        <f t="shared" si="37"/>
        <v>460.64600000000002</v>
      </c>
      <c r="AF86" s="41">
        <f t="shared" si="38"/>
        <v>460.64600000000002</v>
      </c>
      <c r="AG86" s="41">
        <f t="shared" si="39"/>
        <v>0</v>
      </c>
      <c r="AH86" s="41" t="str">
        <f t="shared" si="40"/>
        <v/>
      </c>
      <c r="AI86" s="41" t="str">
        <f t="shared" si="41"/>
        <v/>
      </c>
      <c r="AJ86" s="41" t="str">
        <f t="shared" si="42"/>
        <v/>
      </c>
      <c r="AK86" s="41" t="str">
        <f t="shared" si="43"/>
        <v/>
      </c>
      <c r="AL86" s="44">
        <f t="shared" si="44"/>
        <v>460.65</v>
      </c>
      <c r="AM86" s="44">
        <f t="shared" si="45"/>
        <v>521.01</v>
      </c>
      <c r="AN86" s="40">
        <f t="shared" si="46"/>
        <v>43602</v>
      </c>
      <c r="AO86" s="45">
        <f t="shared" si="47"/>
        <v>2.8574476651868366E-2</v>
      </c>
      <c r="AP86" s="40">
        <f t="shared" si="48"/>
        <v>383.75522143459216</v>
      </c>
      <c r="AQ86" s="41">
        <v>0</v>
      </c>
      <c r="AR86" s="40">
        <f t="shared" si="49"/>
        <v>30556</v>
      </c>
      <c r="AS86" s="40">
        <f t="shared" si="50"/>
        <v>2380</v>
      </c>
      <c r="AT86" s="40">
        <f t="shared" si="51"/>
        <v>6709.75</v>
      </c>
      <c r="AU86" s="40">
        <f t="shared" si="52"/>
        <v>27792</v>
      </c>
      <c r="AV86" s="46">
        <f t="shared" si="53"/>
        <v>30556</v>
      </c>
      <c r="AW86" s="40">
        <f>AX86-AV86</f>
        <v>0</v>
      </c>
      <c r="AX86" s="59">
        <f>IF(D86&gt;AV86,AV86+(D86-AV86),AV86)</f>
        <v>30556</v>
      </c>
    </row>
    <row r="87" spans="1:50" ht="15" customHeight="1" x14ac:dyDescent="0.25">
      <c r="A87" s="51">
        <v>9</v>
      </c>
      <c r="B87" s="51">
        <v>1000</v>
      </c>
      <c r="C87" s="52" t="s">
        <v>412</v>
      </c>
      <c r="D87" s="39">
        <v>31959</v>
      </c>
      <c r="E87" s="40">
        <v>0</v>
      </c>
      <c r="F87" s="41">
        <v>180</v>
      </c>
      <c r="G87" s="40">
        <v>174</v>
      </c>
      <c r="H87" s="42">
        <v>2.2599999999999998</v>
      </c>
      <c r="I87" s="41">
        <v>62</v>
      </c>
      <c r="J87" s="43">
        <f t="shared" si="27"/>
        <v>0.35630000000000001</v>
      </c>
      <c r="K87" s="41">
        <v>25</v>
      </c>
      <c r="L87" s="41">
        <v>85</v>
      </c>
      <c r="M87" s="41">
        <v>26</v>
      </c>
      <c r="N87" s="41">
        <f t="shared" si="28"/>
        <v>29.411799999999999</v>
      </c>
      <c r="O87" s="41">
        <f t="shared" si="29"/>
        <v>30.588200000000001</v>
      </c>
      <c r="P87" s="41">
        <v>173</v>
      </c>
      <c r="Q87" s="41">
        <v>174</v>
      </c>
      <c r="R87" s="41">
        <v>190</v>
      </c>
      <c r="S87" s="41">
        <v>168</v>
      </c>
      <c r="T87" s="57">
        <v>180</v>
      </c>
      <c r="U87" s="53">
        <f t="shared" si="30"/>
        <v>190</v>
      </c>
      <c r="V87" s="44">
        <f t="shared" si="31"/>
        <v>8.42</v>
      </c>
      <c r="W87" s="54">
        <v>72622</v>
      </c>
      <c r="X87" s="55">
        <v>104778</v>
      </c>
      <c r="Y87" s="41">
        <v>0.38335081089178791</v>
      </c>
      <c r="Z87" s="41">
        <f t="shared" si="32"/>
        <v>469.54379999999998</v>
      </c>
      <c r="AA87" s="41">
        <f t="shared" si="33"/>
        <v>0</v>
      </c>
      <c r="AB87" s="41">
        <f t="shared" si="34"/>
        <v>0.426315</v>
      </c>
      <c r="AC87" s="41" t="str">
        <f t="shared" si="35"/>
        <v/>
      </c>
      <c r="AD87" s="41" t="str">
        <f t="shared" si="36"/>
        <v/>
      </c>
      <c r="AE87" s="41">
        <f t="shared" si="37"/>
        <v>437.15800000000002</v>
      </c>
      <c r="AF87" s="41">
        <f t="shared" si="38"/>
        <v>437.15800000000002</v>
      </c>
      <c r="AG87" s="41">
        <f t="shared" si="39"/>
        <v>0</v>
      </c>
      <c r="AH87" s="41" t="str">
        <f t="shared" si="40"/>
        <v/>
      </c>
      <c r="AI87" s="41" t="str">
        <f t="shared" si="41"/>
        <v/>
      </c>
      <c r="AJ87" s="41" t="str">
        <f t="shared" si="42"/>
        <v/>
      </c>
      <c r="AK87" s="41" t="str">
        <f t="shared" si="43"/>
        <v/>
      </c>
      <c r="AL87" s="44">
        <f t="shared" si="44"/>
        <v>437.16</v>
      </c>
      <c r="AM87" s="44">
        <f t="shared" si="45"/>
        <v>494.44</v>
      </c>
      <c r="AN87" s="40">
        <f t="shared" si="46"/>
        <v>55073</v>
      </c>
      <c r="AO87" s="45">
        <f t="shared" si="47"/>
        <v>2.8574476651868366E-2</v>
      </c>
      <c r="AP87" s="40">
        <f t="shared" si="48"/>
        <v>660.4704533312854</v>
      </c>
      <c r="AQ87" s="41">
        <v>0</v>
      </c>
      <c r="AR87" s="40">
        <f t="shared" si="49"/>
        <v>32619</v>
      </c>
      <c r="AS87" s="40">
        <f t="shared" si="50"/>
        <v>1740</v>
      </c>
      <c r="AT87" s="40">
        <f t="shared" si="51"/>
        <v>5238.9000000000005</v>
      </c>
      <c r="AU87" s="40">
        <f t="shared" si="52"/>
        <v>30219</v>
      </c>
      <c r="AV87" s="46">
        <f t="shared" si="53"/>
        <v>32619</v>
      </c>
      <c r="AW87" s="40">
        <f>AX87-AV87</f>
        <v>0</v>
      </c>
      <c r="AX87" s="59">
        <f>IF(D87&gt;AV87,AV87+(D87-AV87),AV87)</f>
        <v>32619</v>
      </c>
    </row>
    <row r="88" spans="1:50" ht="15" customHeight="1" x14ac:dyDescent="0.25">
      <c r="A88" s="51">
        <v>9</v>
      </c>
      <c r="B88" s="51">
        <v>1200</v>
      </c>
      <c r="C88" s="52" t="s">
        <v>535</v>
      </c>
      <c r="D88" s="39">
        <v>945542</v>
      </c>
      <c r="E88" s="40">
        <v>0</v>
      </c>
      <c r="F88" s="41">
        <v>2751</v>
      </c>
      <c r="G88" s="40">
        <v>2775</v>
      </c>
      <c r="H88" s="42">
        <v>1.968</v>
      </c>
      <c r="I88" s="41">
        <v>1897</v>
      </c>
      <c r="J88" s="43">
        <f t="shared" si="27"/>
        <v>0.68359999999999999</v>
      </c>
      <c r="K88" s="41">
        <v>170</v>
      </c>
      <c r="L88" s="41">
        <v>678</v>
      </c>
      <c r="M88" s="41">
        <v>103</v>
      </c>
      <c r="N88" s="41">
        <f t="shared" si="28"/>
        <v>25.073699999999999</v>
      </c>
      <c r="O88" s="41">
        <f t="shared" si="29"/>
        <v>15.191699999999999</v>
      </c>
      <c r="P88" s="41">
        <v>1400</v>
      </c>
      <c r="Q88" s="41">
        <v>1408</v>
      </c>
      <c r="R88" s="41">
        <v>1206</v>
      </c>
      <c r="S88" s="41">
        <v>2239</v>
      </c>
      <c r="T88" s="53">
        <v>2751</v>
      </c>
      <c r="U88" s="53">
        <f t="shared" si="30"/>
        <v>2751</v>
      </c>
      <c r="V88" s="44">
        <f t="shared" si="31"/>
        <v>0</v>
      </c>
      <c r="W88" s="54">
        <v>1028471</v>
      </c>
      <c r="X88" s="55">
        <v>683669</v>
      </c>
      <c r="Y88" s="41">
        <v>3.6572555548519916</v>
      </c>
      <c r="Z88" s="41">
        <f t="shared" si="32"/>
        <v>752.20339999999999</v>
      </c>
      <c r="AA88" s="41">
        <f t="shared" si="33"/>
        <v>0</v>
      </c>
      <c r="AB88" s="41">
        <f t="shared" si="34"/>
        <v>0.426315</v>
      </c>
      <c r="AC88" s="41">
        <f t="shared" si="35"/>
        <v>0.55000000000000004</v>
      </c>
      <c r="AD88" s="41" t="str">
        <f t="shared" si="36"/>
        <v/>
      </c>
      <c r="AE88" s="41" t="str">
        <f t="shared" si="37"/>
        <v/>
      </c>
      <c r="AF88" s="41" t="str">
        <f t="shared" si="38"/>
        <v/>
      </c>
      <c r="AG88" s="41">
        <f t="shared" si="39"/>
        <v>681.74874102999991</v>
      </c>
      <c r="AH88" s="41" t="str">
        <f t="shared" si="40"/>
        <v/>
      </c>
      <c r="AI88" s="41">
        <f t="shared" si="41"/>
        <v>658.46180756650006</v>
      </c>
      <c r="AJ88" s="41" t="str">
        <f t="shared" si="42"/>
        <v/>
      </c>
      <c r="AK88" s="41">
        <f t="shared" si="43"/>
        <v>1</v>
      </c>
      <c r="AL88" s="44">
        <f t="shared" si="44"/>
        <v>658.46</v>
      </c>
      <c r="AM88" s="44">
        <f t="shared" si="45"/>
        <v>744.74</v>
      </c>
      <c r="AN88" s="40">
        <f t="shared" si="46"/>
        <v>1628201</v>
      </c>
      <c r="AO88" s="45">
        <f t="shared" si="47"/>
        <v>2.8574476651868366E-2</v>
      </c>
      <c r="AP88" s="40">
        <f t="shared" si="48"/>
        <v>19506.623656687807</v>
      </c>
      <c r="AQ88" s="41">
        <v>0</v>
      </c>
      <c r="AR88" s="40">
        <f t="shared" si="49"/>
        <v>965049</v>
      </c>
      <c r="AS88" s="40">
        <f t="shared" si="50"/>
        <v>27750</v>
      </c>
      <c r="AT88" s="40">
        <f t="shared" si="51"/>
        <v>34183.450000000004</v>
      </c>
      <c r="AU88" s="40">
        <f t="shared" si="52"/>
        <v>917792</v>
      </c>
      <c r="AV88" s="46">
        <f t="shared" si="53"/>
        <v>965049</v>
      </c>
      <c r="AW88" s="40">
        <f>AX88-AV88</f>
        <v>0</v>
      </c>
      <c r="AX88" s="59">
        <f>IF(D88&gt;AV88,AV88+(D88-AV88),AV88)</f>
        <v>965049</v>
      </c>
    </row>
    <row r="89" spans="1:50" ht="15" customHeight="1" x14ac:dyDescent="0.25">
      <c r="A89" s="51">
        <v>9</v>
      </c>
      <c r="B89" s="51">
        <v>1500</v>
      </c>
      <c r="C89" s="52" t="s">
        <v>688</v>
      </c>
      <c r="D89" s="39">
        <v>230976</v>
      </c>
      <c r="E89" s="40">
        <v>0</v>
      </c>
      <c r="F89" s="41">
        <v>991</v>
      </c>
      <c r="G89" s="40">
        <v>987</v>
      </c>
      <c r="H89" s="42">
        <v>2.27</v>
      </c>
      <c r="I89" s="41">
        <v>203</v>
      </c>
      <c r="J89" s="43">
        <f t="shared" si="27"/>
        <v>0.20569999999999999</v>
      </c>
      <c r="K89" s="41">
        <v>72</v>
      </c>
      <c r="L89" s="41">
        <v>479</v>
      </c>
      <c r="M89" s="41">
        <v>211</v>
      </c>
      <c r="N89" s="41">
        <f t="shared" si="28"/>
        <v>15.0313</v>
      </c>
      <c r="O89" s="41">
        <f t="shared" si="29"/>
        <v>44.0501</v>
      </c>
      <c r="P89" s="41">
        <v>1132</v>
      </c>
      <c r="Q89" s="41">
        <v>1050</v>
      </c>
      <c r="R89" s="41">
        <v>878</v>
      </c>
      <c r="S89" s="41">
        <v>838</v>
      </c>
      <c r="T89" s="57">
        <v>991</v>
      </c>
      <c r="U89" s="53">
        <f t="shared" si="30"/>
        <v>1132</v>
      </c>
      <c r="V89" s="44">
        <f t="shared" si="31"/>
        <v>12.81</v>
      </c>
      <c r="W89" s="54">
        <v>828058</v>
      </c>
      <c r="X89" s="55">
        <v>302829</v>
      </c>
      <c r="Y89" s="41">
        <v>0.84424947142612239</v>
      </c>
      <c r="Z89" s="41">
        <f t="shared" si="32"/>
        <v>1173.8236999999999</v>
      </c>
      <c r="AA89" s="41">
        <f t="shared" si="33"/>
        <v>0</v>
      </c>
      <c r="AB89" s="41">
        <f t="shared" si="34"/>
        <v>0.426315</v>
      </c>
      <c r="AC89" s="41" t="str">
        <f t="shared" si="35"/>
        <v/>
      </c>
      <c r="AD89" s="41" t="str">
        <f t="shared" si="36"/>
        <v/>
      </c>
      <c r="AE89" s="41">
        <f t="shared" si="37"/>
        <v>735.529</v>
      </c>
      <c r="AF89" s="41">
        <f t="shared" si="38"/>
        <v>630</v>
      </c>
      <c r="AG89" s="41">
        <f t="shared" si="39"/>
        <v>0</v>
      </c>
      <c r="AH89" s="41" t="str">
        <f t="shared" si="40"/>
        <v/>
      </c>
      <c r="AI89" s="41" t="str">
        <f t="shared" si="41"/>
        <v/>
      </c>
      <c r="AJ89" s="41" t="str">
        <f t="shared" si="42"/>
        <v/>
      </c>
      <c r="AK89" s="41" t="str">
        <f t="shared" si="43"/>
        <v/>
      </c>
      <c r="AL89" s="44">
        <f t="shared" si="44"/>
        <v>630</v>
      </c>
      <c r="AM89" s="44">
        <f t="shared" si="45"/>
        <v>712.55</v>
      </c>
      <c r="AN89" s="40">
        <f t="shared" si="46"/>
        <v>350273</v>
      </c>
      <c r="AO89" s="45">
        <f t="shared" si="47"/>
        <v>2.8574476651868366E-2</v>
      </c>
      <c r="AP89" s="40">
        <f t="shared" si="48"/>
        <v>3408.8493411379404</v>
      </c>
      <c r="AQ89" s="41">
        <v>0</v>
      </c>
      <c r="AR89" s="40">
        <f t="shared" si="49"/>
        <v>234385</v>
      </c>
      <c r="AS89" s="40">
        <f t="shared" si="50"/>
        <v>9870</v>
      </c>
      <c r="AT89" s="40">
        <f t="shared" si="51"/>
        <v>15141.45</v>
      </c>
      <c r="AU89" s="40">
        <f t="shared" si="52"/>
        <v>221106</v>
      </c>
      <c r="AV89" s="46">
        <f t="shared" si="53"/>
        <v>234385</v>
      </c>
      <c r="AW89" s="40">
        <f>AX89-AV89</f>
        <v>0</v>
      </c>
      <c r="AX89" s="59">
        <f>IF(D89&gt;AV89,AV89+(D89-AV89),AV89)</f>
        <v>234385</v>
      </c>
    </row>
    <row r="90" spans="1:50" ht="15" customHeight="1" x14ac:dyDescent="0.25">
      <c r="A90" s="51">
        <v>9</v>
      </c>
      <c r="B90" s="51">
        <v>1700</v>
      </c>
      <c r="C90" s="52" t="s">
        <v>844</v>
      </c>
      <c r="D90" s="39">
        <v>59556</v>
      </c>
      <c r="E90" s="40">
        <v>0</v>
      </c>
      <c r="F90" s="41">
        <v>399</v>
      </c>
      <c r="G90" s="40">
        <v>428</v>
      </c>
      <c r="H90" s="42">
        <v>2.5030000000000001</v>
      </c>
      <c r="I90" s="41">
        <v>130</v>
      </c>
      <c r="J90" s="43">
        <f t="shared" si="27"/>
        <v>0.30370000000000003</v>
      </c>
      <c r="K90" s="41">
        <v>20</v>
      </c>
      <c r="L90" s="41">
        <v>191</v>
      </c>
      <c r="M90" s="41">
        <v>25</v>
      </c>
      <c r="N90" s="41">
        <f t="shared" si="28"/>
        <v>10.4712</v>
      </c>
      <c r="O90" s="41">
        <f t="shared" si="29"/>
        <v>13.089</v>
      </c>
      <c r="P90" s="41">
        <v>147</v>
      </c>
      <c r="Q90" s="41">
        <v>333</v>
      </c>
      <c r="R90" s="41">
        <v>296</v>
      </c>
      <c r="S90" s="41">
        <v>308</v>
      </c>
      <c r="T90" s="57">
        <v>399</v>
      </c>
      <c r="U90" s="53">
        <f t="shared" si="30"/>
        <v>399</v>
      </c>
      <c r="V90" s="44">
        <f t="shared" si="31"/>
        <v>0</v>
      </c>
      <c r="W90" s="54">
        <v>367104</v>
      </c>
      <c r="X90" s="55">
        <v>172022</v>
      </c>
      <c r="Y90" s="41">
        <v>1.5003081095356425</v>
      </c>
      <c r="Z90" s="41">
        <f t="shared" si="32"/>
        <v>265.94540000000001</v>
      </c>
      <c r="AA90" s="41">
        <f t="shared" si="33"/>
        <v>0</v>
      </c>
      <c r="AB90" s="41">
        <f t="shared" si="34"/>
        <v>0.426315</v>
      </c>
      <c r="AC90" s="41" t="str">
        <f t="shared" si="35"/>
        <v/>
      </c>
      <c r="AD90" s="41" t="str">
        <f t="shared" si="36"/>
        <v/>
      </c>
      <c r="AE90" s="41">
        <f t="shared" si="37"/>
        <v>530.37599999999998</v>
      </c>
      <c r="AF90" s="41">
        <f t="shared" si="38"/>
        <v>530.37599999999998</v>
      </c>
      <c r="AG90" s="41">
        <f t="shared" si="39"/>
        <v>0</v>
      </c>
      <c r="AH90" s="41" t="str">
        <f t="shared" si="40"/>
        <v/>
      </c>
      <c r="AI90" s="41" t="str">
        <f t="shared" si="41"/>
        <v/>
      </c>
      <c r="AJ90" s="41" t="str">
        <f t="shared" si="42"/>
        <v/>
      </c>
      <c r="AK90" s="41" t="str">
        <f t="shared" si="43"/>
        <v/>
      </c>
      <c r="AL90" s="44">
        <f t="shared" si="44"/>
        <v>530.38</v>
      </c>
      <c r="AM90" s="44">
        <f t="shared" si="45"/>
        <v>599.88</v>
      </c>
      <c r="AN90" s="40">
        <f t="shared" si="46"/>
        <v>100247</v>
      </c>
      <c r="AO90" s="45">
        <f t="shared" si="47"/>
        <v>2.8574476651868366E-2</v>
      </c>
      <c r="AP90" s="40">
        <f t="shared" si="48"/>
        <v>1162.7240294411756</v>
      </c>
      <c r="AQ90" s="41">
        <v>0</v>
      </c>
      <c r="AR90" s="40">
        <f t="shared" si="49"/>
        <v>60719</v>
      </c>
      <c r="AS90" s="40">
        <f t="shared" si="50"/>
        <v>4280</v>
      </c>
      <c r="AT90" s="40">
        <f t="shared" si="51"/>
        <v>8601.1</v>
      </c>
      <c r="AU90" s="40">
        <f t="shared" si="52"/>
        <v>55276</v>
      </c>
      <c r="AV90" s="46">
        <f t="shared" si="53"/>
        <v>60719</v>
      </c>
      <c r="AW90" s="40">
        <f>AX90-AV90</f>
        <v>0</v>
      </c>
      <c r="AX90" s="59">
        <f>IF(D90&gt;AV90,AV90+(D90-AV90),AV90)</f>
        <v>60719</v>
      </c>
    </row>
    <row r="91" spans="1:50" ht="15" customHeight="1" x14ac:dyDescent="0.25">
      <c r="A91" s="51">
        <v>9</v>
      </c>
      <c r="B91" s="51">
        <v>1800</v>
      </c>
      <c r="C91" s="52" t="s">
        <v>845</v>
      </c>
      <c r="D91" s="39">
        <v>15042</v>
      </c>
      <c r="E91" s="40">
        <v>0</v>
      </c>
      <c r="F91" s="41">
        <v>127</v>
      </c>
      <c r="G91" s="40">
        <v>125</v>
      </c>
      <c r="H91" s="42">
        <v>2.4510000000000001</v>
      </c>
      <c r="I91" s="41">
        <v>28</v>
      </c>
      <c r="J91" s="43">
        <f t="shared" si="27"/>
        <v>0.224</v>
      </c>
      <c r="K91" s="41">
        <v>13</v>
      </c>
      <c r="L91" s="41">
        <v>80</v>
      </c>
      <c r="M91" s="41">
        <v>30</v>
      </c>
      <c r="N91" s="41">
        <f t="shared" si="28"/>
        <v>16.25</v>
      </c>
      <c r="O91" s="41">
        <f t="shared" si="29"/>
        <v>37.5</v>
      </c>
      <c r="P91" s="41">
        <v>132</v>
      </c>
      <c r="Q91" s="41">
        <v>162</v>
      </c>
      <c r="R91" s="41">
        <v>144</v>
      </c>
      <c r="S91" s="41">
        <v>93</v>
      </c>
      <c r="T91" s="57">
        <v>127</v>
      </c>
      <c r="U91" s="53">
        <f t="shared" si="30"/>
        <v>162</v>
      </c>
      <c r="V91" s="44">
        <f t="shared" si="31"/>
        <v>22.84</v>
      </c>
      <c r="W91" s="54">
        <v>66149</v>
      </c>
      <c r="X91" s="55">
        <v>30529</v>
      </c>
      <c r="Y91" s="41">
        <v>1.5464461611405149</v>
      </c>
      <c r="Z91" s="41">
        <f t="shared" si="32"/>
        <v>82.123800000000003</v>
      </c>
      <c r="AA91" s="41">
        <f t="shared" si="33"/>
        <v>0</v>
      </c>
      <c r="AB91" s="41">
        <f t="shared" si="34"/>
        <v>0.426315</v>
      </c>
      <c r="AC91" s="41" t="str">
        <f t="shared" si="35"/>
        <v/>
      </c>
      <c r="AD91" s="41" t="str">
        <f t="shared" si="36"/>
        <v/>
      </c>
      <c r="AE91" s="41">
        <f t="shared" si="37"/>
        <v>419.17500000000001</v>
      </c>
      <c r="AF91" s="41">
        <f t="shared" si="38"/>
        <v>419.17500000000001</v>
      </c>
      <c r="AG91" s="41">
        <f t="shared" si="39"/>
        <v>0</v>
      </c>
      <c r="AH91" s="41" t="str">
        <f t="shared" si="40"/>
        <v/>
      </c>
      <c r="AI91" s="41" t="str">
        <f t="shared" si="41"/>
        <v/>
      </c>
      <c r="AJ91" s="41" t="str">
        <f t="shared" si="42"/>
        <v/>
      </c>
      <c r="AK91" s="41" t="str">
        <f t="shared" si="43"/>
        <v/>
      </c>
      <c r="AL91" s="44">
        <f t="shared" si="44"/>
        <v>419.18</v>
      </c>
      <c r="AM91" s="44">
        <f t="shared" si="45"/>
        <v>474.11</v>
      </c>
      <c r="AN91" s="40">
        <f t="shared" si="46"/>
        <v>31063</v>
      </c>
      <c r="AO91" s="45">
        <f t="shared" si="47"/>
        <v>2.8574476651868366E-2</v>
      </c>
      <c r="AP91" s="40">
        <f t="shared" si="48"/>
        <v>457.79169043958308</v>
      </c>
      <c r="AQ91" s="41">
        <v>0</v>
      </c>
      <c r="AR91" s="40">
        <f t="shared" si="49"/>
        <v>15500</v>
      </c>
      <c r="AS91" s="40">
        <f t="shared" si="50"/>
        <v>1250</v>
      </c>
      <c r="AT91" s="40">
        <f t="shared" si="51"/>
        <v>1526.45</v>
      </c>
      <c r="AU91" s="40">
        <f t="shared" si="52"/>
        <v>13792</v>
      </c>
      <c r="AV91" s="46">
        <f t="shared" si="53"/>
        <v>15500</v>
      </c>
      <c r="AW91" s="40">
        <f>AX91-AV91</f>
        <v>0</v>
      </c>
      <c r="AX91" s="59">
        <f>IF(D91&gt;AV91,AV91+(D91-AV91),AV91)</f>
        <v>15500</v>
      </c>
    </row>
    <row r="92" spans="1:50" ht="15" customHeight="1" x14ac:dyDescent="0.25">
      <c r="A92" s="51">
        <v>10</v>
      </c>
      <c r="B92" s="51">
        <v>200</v>
      </c>
      <c r="C92" s="52" t="s">
        <v>122</v>
      </c>
      <c r="D92" s="39">
        <v>160173</v>
      </c>
      <c r="E92" s="40">
        <v>0</v>
      </c>
      <c r="F92" s="41">
        <v>3724</v>
      </c>
      <c r="G92" s="40">
        <v>4990</v>
      </c>
      <c r="H92" s="42">
        <v>3.16</v>
      </c>
      <c r="I92" s="41">
        <v>273</v>
      </c>
      <c r="J92" s="43">
        <f t="shared" si="27"/>
        <v>5.4699999999999999E-2</v>
      </c>
      <c r="K92" s="41">
        <v>106</v>
      </c>
      <c r="L92" s="41">
        <v>1577</v>
      </c>
      <c r="M92" s="41">
        <v>75</v>
      </c>
      <c r="N92" s="41">
        <f t="shared" si="28"/>
        <v>6.7215999999999996</v>
      </c>
      <c r="O92" s="41">
        <f t="shared" si="29"/>
        <v>4.7558999999999996</v>
      </c>
      <c r="P92" s="41">
        <v>669</v>
      </c>
      <c r="Q92" s="41">
        <v>642</v>
      </c>
      <c r="R92" s="41">
        <v>744</v>
      </c>
      <c r="S92" s="41">
        <v>1266</v>
      </c>
      <c r="T92" s="53">
        <v>3724</v>
      </c>
      <c r="U92" s="53">
        <f t="shared" si="30"/>
        <v>3724</v>
      </c>
      <c r="V92" s="44">
        <f t="shared" si="31"/>
        <v>0</v>
      </c>
      <c r="W92" s="54">
        <v>6443842</v>
      </c>
      <c r="X92" s="55">
        <v>3038384</v>
      </c>
      <c r="Y92" s="41">
        <v>4.1722417246720838</v>
      </c>
      <c r="Z92" s="41">
        <f t="shared" si="32"/>
        <v>892.56569999999999</v>
      </c>
      <c r="AA92" s="41">
        <f t="shared" si="33"/>
        <v>0</v>
      </c>
      <c r="AB92" s="41">
        <f t="shared" si="34"/>
        <v>0.426315</v>
      </c>
      <c r="AC92" s="41" t="str">
        <f t="shared" si="35"/>
        <v/>
      </c>
      <c r="AD92" s="41" t="str">
        <f t="shared" si="36"/>
        <v/>
      </c>
      <c r="AE92" s="41" t="str">
        <f t="shared" si="37"/>
        <v/>
      </c>
      <c r="AF92" s="41" t="str">
        <f t="shared" si="38"/>
        <v/>
      </c>
      <c r="AG92" s="41">
        <f t="shared" si="39"/>
        <v>501.97026383999992</v>
      </c>
      <c r="AH92" s="41" t="str">
        <f t="shared" si="40"/>
        <v/>
      </c>
      <c r="AI92" s="41" t="str">
        <f t="shared" si="41"/>
        <v/>
      </c>
      <c r="AJ92" s="41" t="str">
        <f t="shared" si="42"/>
        <v/>
      </c>
      <c r="AK92" s="41" t="str">
        <f t="shared" si="43"/>
        <v/>
      </c>
      <c r="AL92" s="44">
        <f t="shared" si="44"/>
        <v>501.97</v>
      </c>
      <c r="AM92" s="44">
        <f t="shared" si="45"/>
        <v>567.74</v>
      </c>
      <c r="AN92" s="40">
        <f t="shared" si="46"/>
        <v>85916</v>
      </c>
      <c r="AO92" s="45">
        <f t="shared" si="47"/>
        <v>2.8574476651868366E-2</v>
      </c>
      <c r="AP92" s="40">
        <f t="shared" si="48"/>
        <v>-2121.8549127377892</v>
      </c>
      <c r="AQ92" s="41">
        <v>0</v>
      </c>
      <c r="AR92" s="40">
        <f t="shared" si="49"/>
        <v>85916</v>
      </c>
      <c r="AS92" s="40">
        <f t="shared" si="50"/>
        <v>49900</v>
      </c>
      <c r="AT92" s="40">
        <f t="shared" si="51"/>
        <v>151919.20000000001</v>
      </c>
      <c r="AU92" s="40">
        <f t="shared" si="52"/>
        <v>110273</v>
      </c>
      <c r="AV92" s="46">
        <f t="shared" si="53"/>
        <v>110273</v>
      </c>
      <c r="AW92" s="40">
        <f>AX92-AV92</f>
        <v>49900</v>
      </c>
      <c r="AX92" s="59">
        <f>IF(D92&gt;AV92,AV92+(D92-AV92),AV92)</f>
        <v>160173</v>
      </c>
    </row>
    <row r="93" spans="1:50" ht="15" customHeight="1" x14ac:dyDescent="0.25">
      <c r="A93" s="51">
        <v>10</v>
      </c>
      <c r="B93" s="51">
        <v>400</v>
      </c>
      <c r="C93" s="52" t="s">
        <v>131</v>
      </c>
      <c r="D93" s="39">
        <v>0</v>
      </c>
      <c r="E93" s="40">
        <v>0</v>
      </c>
      <c r="F93" s="41">
        <v>23770</v>
      </c>
      <c r="G93" s="40">
        <v>27692</v>
      </c>
      <c r="H93" s="42">
        <v>2.6829999999999998</v>
      </c>
      <c r="I93" s="41">
        <v>12902</v>
      </c>
      <c r="J93" s="43">
        <f t="shared" si="27"/>
        <v>0.46589999999999998</v>
      </c>
      <c r="K93" s="41">
        <v>450</v>
      </c>
      <c r="L93" s="41">
        <v>10131</v>
      </c>
      <c r="M93" s="41">
        <v>550</v>
      </c>
      <c r="N93" s="41">
        <f t="shared" si="28"/>
        <v>4.4417999999999997</v>
      </c>
      <c r="O93" s="41">
        <f t="shared" si="29"/>
        <v>5.4288999999999996</v>
      </c>
      <c r="P93" s="41">
        <v>4352</v>
      </c>
      <c r="Q93" s="41">
        <v>8346</v>
      </c>
      <c r="R93" s="41">
        <v>11339</v>
      </c>
      <c r="S93" s="41">
        <v>17449</v>
      </c>
      <c r="T93" s="53">
        <v>23770</v>
      </c>
      <c r="U93" s="53">
        <f t="shared" si="30"/>
        <v>23770</v>
      </c>
      <c r="V93" s="44">
        <f t="shared" si="31"/>
        <v>0</v>
      </c>
      <c r="W93" s="54">
        <v>38650972</v>
      </c>
      <c r="X93" s="55">
        <v>10350453</v>
      </c>
      <c r="Y93" s="41">
        <v>17.769370360017113</v>
      </c>
      <c r="Z93" s="41">
        <f t="shared" si="32"/>
        <v>1337.6950999999999</v>
      </c>
      <c r="AA93" s="41">
        <f t="shared" si="33"/>
        <v>0</v>
      </c>
      <c r="AB93" s="41">
        <f t="shared" si="34"/>
        <v>0.426315</v>
      </c>
      <c r="AC93" s="41" t="str">
        <f t="shared" si="35"/>
        <v/>
      </c>
      <c r="AD93" s="41" t="str">
        <f t="shared" si="36"/>
        <v/>
      </c>
      <c r="AE93" s="41" t="str">
        <f t="shared" si="37"/>
        <v/>
      </c>
      <c r="AF93" s="41" t="str">
        <f t="shared" si="38"/>
        <v/>
      </c>
      <c r="AG93" s="41">
        <f t="shared" si="39"/>
        <v>0</v>
      </c>
      <c r="AH93" s="41">
        <f t="shared" si="40"/>
        <v>471.91294924499999</v>
      </c>
      <c r="AI93" s="41" t="str">
        <f t="shared" si="41"/>
        <v/>
      </c>
      <c r="AJ93" s="41" t="str">
        <f t="shared" si="42"/>
        <v/>
      </c>
      <c r="AK93" s="41" t="str">
        <f t="shared" si="43"/>
        <v/>
      </c>
      <c r="AL93" s="44">
        <f t="shared" si="44"/>
        <v>471.91</v>
      </c>
      <c r="AM93" s="44">
        <f t="shared" si="45"/>
        <v>533.75</v>
      </c>
      <c r="AN93" s="40">
        <f t="shared" si="46"/>
        <v>0</v>
      </c>
      <c r="AO93" s="45">
        <f t="shared" si="47"/>
        <v>2.8574476651868366E-2</v>
      </c>
      <c r="AP93" s="40">
        <f t="shared" si="48"/>
        <v>0</v>
      </c>
      <c r="AQ93" s="41">
        <v>0</v>
      </c>
      <c r="AR93" s="40">
        <f t="shared" si="49"/>
        <v>0</v>
      </c>
      <c r="AS93" s="40">
        <f t="shared" si="50"/>
        <v>276920</v>
      </c>
      <c r="AT93" s="40">
        <f t="shared" si="51"/>
        <v>517522.65</v>
      </c>
      <c r="AU93" s="40">
        <f t="shared" si="52"/>
        <v>-276920</v>
      </c>
      <c r="AV93" s="46">
        <f t="shared" si="53"/>
        <v>0</v>
      </c>
      <c r="AW93" s="40">
        <f>AX93-AV93</f>
        <v>0</v>
      </c>
      <c r="AX93" s="59">
        <f>IF(D93&gt;AV93,AV93+(D93-AV93),AV93)</f>
        <v>0</v>
      </c>
    </row>
    <row r="94" spans="1:50" ht="15" customHeight="1" x14ac:dyDescent="0.25">
      <c r="A94" s="51">
        <v>10</v>
      </c>
      <c r="B94" s="51">
        <v>500</v>
      </c>
      <c r="C94" s="52" t="s">
        <v>159</v>
      </c>
      <c r="D94" s="39">
        <v>234208</v>
      </c>
      <c r="E94" s="40">
        <v>0</v>
      </c>
      <c r="F94" s="41">
        <v>1519</v>
      </c>
      <c r="G94" s="40">
        <v>1929</v>
      </c>
      <c r="H94" s="42">
        <v>2.8660000000000001</v>
      </c>
      <c r="I94" s="41">
        <v>359</v>
      </c>
      <c r="J94" s="43">
        <f t="shared" si="27"/>
        <v>0.18609999999999999</v>
      </c>
      <c r="K94" s="41">
        <v>116</v>
      </c>
      <c r="L94" s="41">
        <v>691</v>
      </c>
      <c r="M94" s="41">
        <v>64</v>
      </c>
      <c r="N94" s="41">
        <f t="shared" si="28"/>
        <v>16.787299999999998</v>
      </c>
      <c r="O94" s="41">
        <f t="shared" si="29"/>
        <v>9.2619000000000007</v>
      </c>
      <c r="P94" s="41">
        <v>518</v>
      </c>
      <c r="Q94" s="41">
        <v>545</v>
      </c>
      <c r="R94" s="41">
        <v>563</v>
      </c>
      <c r="S94" s="41">
        <v>1012</v>
      </c>
      <c r="T94" s="53">
        <v>1519</v>
      </c>
      <c r="U94" s="53">
        <f t="shared" si="30"/>
        <v>1519</v>
      </c>
      <c r="V94" s="44">
        <f t="shared" si="31"/>
        <v>0</v>
      </c>
      <c r="W94" s="54">
        <v>2293227</v>
      </c>
      <c r="X94" s="55">
        <v>1442283</v>
      </c>
      <c r="Y94" s="41">
        <v>1.8691287372760028</v>
      </c>
      <c r="Z94" s="41">
        <f t="shared" si="32"/>
        <v>812.67809999999997</v>
      </c>
      <c r="AA94" s="41">
        <f t="shared" si="33"/>
        <v>0</v>
      </c>
      <c r="AB94" s="41">
        <f t="shared" si="34"/>
        <v>0.426315</v>
      </c>
      <c r="AC94" s="41" t="str">
        <f t="shared" si="35"/>
        <v/>
      </c>
      <c r="AD94" s="41" t="str">
        <f t="shared" si="36"/>
        <v/>
      </c>
      <c r="AE94" s="41">
        <f t="shared" si="37"/>
        <v>1081.2429999999999</v>
      </c>
      <c r="AF94" s="41">
        <f t="shared" si="38"/>
        <v>630</v>
      </c>
      <c r="AG94" s="41">
        <f t="shared" si="39"/>
        <v>0</v>
      </c>
      <c r="AH94" s="41" t="str">
        <f t="shared" si="40"/>
        <v/>
      </c>
      <c r="AI94" s="41" t="str">
        <f t="shared" si="41"/>
        <v/>
      </c>
      <c r="AJ94" s="41" t="str">
        <f t="shared" si="42"/>
        <v/>
      </c>
      <c r="AK94" s="41" t="str">
        <f t="shared" si="43"/>
        <v/>
      </c>
      <c r="AL94" s="44">
        <f t="shared" si="44"/>
        <v>630</v>
      </c>
      <c r="AM94" s="44">
        <f t="shared" si="45"/>
        <v>712.55</v>
      </c>
      <c r="AN94" s="40">
        <f t="shared" si="46"/>
        <v>396872</v>
      </c>
      <c r="AO94" s="45">
        <f t="shared" si="47"/>
        <v>2.8574476651868366E-2</v>
      </c>
      <c r="AP94" s="40">
        <f t="shared" si="48"/>
        <v>4648.0386700995159</v>
      </c>
      <c r="AQ94" s="41">
        <v>0</v>
      </c>
      <c r="AR94" s="40">
        <f t="shared" si="49"/>
        <v>238856</v>
      </c>
      <c r="AS94" s="40">
        <f t="shared" si="50"/>
        <v>19290</v>
      </c>
      <c r="AT94" s="40">
        <f t="shared" si="51"/>
        <v>72114.150000000009</v>
      </c>
      <c r="AU94" s="40">
        <f t="shared" si="52"/>
        <v>214918</v>
      </c>
      <c r="AV94" s="46">
        <f t="shared" si="53"/>
        <v>238856</v>
      </c>
      <c r="AW94" s="40">
        <f>AX94-AV94</f>
        <v>0</v>
      </c>
      <c r="AX94" s="59">
        <f>IF(D94&gt;AV94,AV94+(D94-AV94),AV94)</f>
        <v>238856</v>
      </c>
    </row>
    <row r="95" spans="1:50" ht="15" customHeight="1" x14ac:dyDescent="0.25">
      <c r="A95" s="51">
        <v>10</v>
      </c>
      <c r="B95" s="51">
        <v>600</v>
      </c>
      <c r="C95" s="52" t="s">
        <v>331</v>
      </c>
      <c r="D95" s="39">
        <v>82569</v>
      </c>
      <c r="E95" s="40">
        <v>0</v>
      </c>
      <c r="F95" s="41">
        <v>513</v>
      </c>
      <c r="G95" s="40">
        <v>532</v>
      </c>
      <c r="H95" s="42">
        <v>2.5089999999999999</v>
      </c>
      <c r="I95" s="41">
        <v>89</v>
      </c>
      <c r="J95" s="43">
        <f t="shared" si="27"/>
        <v>0.1673</v>
      </c>
      <c r="K95" s="41">
        <v>62</v>
      </c>
      <c r="L95" s="41">
        <v>241</v>
      </c>
      <c r="M95" s="41">
        <v>59</v>
      </c>
      <c r="N95" s="41">
        <f t="shared" si="28"/>
        <v>25.726100000000002</v>
      </c>
      <c r="O95" s="41">
        <f t="shared" si="29"/>
        <v>24.481300000000001</v>
      </c>
      <c r="P95" s="41">
        <v>405</v>
      </c>
      <c r="Q95" s="41">
        <v>475</v>
      </c>
      <c r="R95" s="41">
        <v>492</v>
      </c>
      <c r="S95" s="41">
        <v>538</v>
      </c>
      <c r="T95" s="57">
        <v>513</v>
      </c>
      <c r="U95" s="53">
        <f t="shared" si="30"/>
        <v>538</v>
      </c>
      <c r="V95" s="44">
        <f t="shared" si="31"/>
        <v>1.1200000000000001</v>
      </c>
      <c r="W95" s="54">
        <v>461338</v>
      </c>
      <c r="X95" s="55">
        <v>511871</v>
      </c>
      <c r="Y95" s="41">
        <v>0.22744429703921409</v>
      </c>
      <c r="Z95" s="41">
        <f t="shared" si="32"/>
        <v>2255.4973</v>
      </c>
      <c r="AA95" s="41">
        <f t="shared" si="33"/>
        <v>0</v>
      </c>
      <c r="AB95" s="41">
        <f t="shared" si="34"/>
        <v>0.426315</v>
      </c>
      <c r="AC95" s="41" t="str">
        <f t="shared" si="35"/>
        <v/>
      </c>
      <c r="AD95" s="41" t="str">
        <f t="shared" si="36"/>
        <v/>
      </c>
      <c r="AE95" s="41">
        <f t="shared" si="37"/>
        <v>568.54399999999998</v>
      </c>
      <c r="AF95" s="41">
        <f t="shared" si="38"/>
        <v>568.54399999999998</v>
      </c>
      <c r="AG95" s="41">
        <f t="shared" si="39"/>
        <v>0</v>
      </c>
      <c r="AH95" s="41" t="str">
        <f t="shared" si="40"/>
        <v/>
      </c>
      <c r="AI95" s="41" t="str">
        <f t="shared" si="41"/>
        <v/>
      </c>
      <c r="AJ95" s="41" t="str">
        <f t="shared" si="42"/>
        <v/>
      </c>
      <c r="AK95" s="41" t="str">
        <f t="shared" si="43"/>
        <v/>
      </c>
      <c r="AL95" s="44">
        <f t="shared" si="44"/>
        <v>568.54</v>
      </c>
      <c r="AM95" s="44">
        <f t="shared" si="45"/>
        <v>643.04</v>
      </c>
      <c r="AN95" s="40">
        <f t="shared" si="46"/>
        <v>145422</v>
      </c>
      <c r="AO95" s="45">
        <f t="shared" si="47"/>
        <v>2.8574476651868366E-2</v>
      </c>
      <c r="AP95" s="40">
        <f t="shared" si="48"/>
        <v>1795.9915809998824</v>
      </c>
      <c r="AQ95" s="41">
        <v>0</v>
      </c>
      <c r="AR95" s="40">
        <f t="shared" si="49"/>
        <v>84365</v>
      </c>
      <c r="AS95" s="40">
        <f t="shared" si="50"/>
        <v>5320</v>
      </c>
      <c r="AT95" s="40">
        <f t="shared" si="51"/>
        <v>25593.550000000003</v>
      </c>
      <c r="AU95" s="40">
        <f t="shared" si="52"/>
        <v>77249</v>
      </c>
      <c r="AV95" s="46">
        <f t="shared" si="53"/>
        <v>84365</v>
      </c>
      <c r="AW95" s="40">
        <f>AX95-AV95</f>
        <v>0</v>
      </c>
      <c r="AX95" s="59">
        <f>IF(D95&gt;AV95,AV95+(D95-AV95),AV95)</f>
        <v>84365</v>
      </c>
    </row>
    <row r="96" spans="1:50" ht="15" customHeight="1" x14ac:dyDescent="0.25">
      <c r="A96" s="51">
        <v>10</v>
      </c>
      <c r="B96" s="51">
        <v>700</v>
      </c>
      <c r="C96" s="52" t="s">
        <v>496</v>
      </c>
      <c r="D96" s="39">
        <v>351414</v>
      </c>
      <c r="E96" s="40">
        <v>0</v>
      </c>
      <c r="F96" s="41">
        <v>1749</v>
      </c>
      <c r="G96" s="40">
        <v>2374</v>
      </c>
      <c r="H96" s="42">
        <v>3.0529999999999999</v>
      </c>
      <c r="I96" s="41">
        <v>157</v>
      </c>
      <c r="J96" s="43">
        <f t="shared" si="27"/>
        <v>6.6100000000000006E-2</v>
      </c>
      <c r="K96" s="41">
        <v>56</v>
      </c>
      <c r="L96" s="41">
        <v>659</v>
      </c>
      <c r="M96" s="41">
        <v>58</v>
      </c>
      <c r="N96" s="41">
        <f t="shared" si="28"/>
        <v>8.4977</v>
      </c>
      <c r="O96" s="41">
        <f t="shared" si="29"/>
        <v>8.8012000000000015</v>
      </c>
      <c r="P96" s="41">
        <v>325</v>
      </c>
      <c r="Q96" s="41">
        <v>388</v>
      </c>
      <c r="R96" s="41">
        <v>471</v>
      </c>
      <c r="S96" s="41">
        <v>554</v>
      </c>
      <c r="T96" s="53">
        <v>1749</v>
      </c>
      <c r="U96" s="53">
        <f t="shared" si="30"/>
        <v>1749</v>
      </c>
      <c r="V96" s="44">
        <f t="shared" si="31"/>
        <v>0</v>
      </c>
      <c r="W96" s="54">
        <v>2509851</v>
      </c>
      <c r="X96" s="55">
        <v>1226175</v>
      </c>
      <c r="Y96" s="41">
        <v>1.4135482480999912</v>
      </c>
      <c r="Z96" s="41">
        <f t="shared" si="32"/>
        <v>1237.3118999999999</v>
      </c>
      <c r="AA96" s="41">
        <f t="shared" si="33"/>
        <v>0</v>
      </c>
      <c r="AB96" s="41">
        <f t="shared" si="34"/>
        <v>0.426315</v>
      </c>
      <c r="AC96" s="41" t="str">
        <f t="shared" si="35"/>
        <v/>
      </c>
      <c r="AD96" s="41" t="str">
        <f t="shared" si="36"/>
        <v/>
      </c>
      <c r="AE96" s="41">
        <f t="shared" si="37"/>
        <v>1244.558</v>
      </c>
      <c r="AF96" s="41">
        <f t="shared" si="38"/>
        <v>630</v>
      </c>
      <c r="AG96" s="41">
        <f t="shared" si="39"/>
        <v>0</v>
      </c>
      <c r="AH96" s="41" t="str">
        <f t="shared" si="40"/>
        <v/>
      </c>
      <c r="AI96" s="41" t="str">
        <f t="shared" si="41"/>
        <v/>
      </c>
      <c r="AJ96" s="41" t="str">
        <f t="shared" si="42"/>
        <v/>
      </c>
      <c r="AK96" s="41" t="str">
        <f t="shared" si="43"/>
        <v/>
      </c>
      <c r="AL96" s="44">
        <f t="shared" si="44"/>
        <v>630</v>
      </c>
      <c r="AM96" s="44">
        <f t="shared" si="45"/>
        <v>712.55</v>
      </c>
      <c r="AN96" s="40">
        <f t="shared" si="46"/>
        <v>621607</v>
      </c>
      <c r="AO96" s="45">
        <f t="shared" si="47"/>
        <v>2.8574476651868366E-2</v>
      </c>
      <c r="AP96" s="40">
        <f t="shared" si="48"/>
        <v>7720.6235699982699</v>
      </c>
      <c r="AQ96" s="41">
        <v>0</v>
      </c>
      <c r="AR96" s="40">
        <f t="shared" si="49"/>
        <v>359135</v>
      </c>
      <c r="AS96" s="40">
        <f t="shared" si="50"/>
        <v>23740</v>
      </c>
      <c r="AT96" s="40">
        <f t="shared" si="51"/>
        <v>61308.75</v>
      </c>
      <c r="AU96" s="40">
        <f t="shared" si="52"/>
        <v>327674</v>
      </c>
      <c r="AV96" s="46">
        <f t="shared" si="53"/>
        <v>359135</v>
      </c>
      <c r="AW96" s="40">
        <f>AX96-AV96</f>
        <v>0</v>
      </c>
      <c r="AX96" s="59">
        <f>IF(D96&gt;AV96,AV96+(D96-AV96),AV96)</f>
        <v>359135</v>
      </c>
    </row>
    <row r="97" spans="1:50" ht="15" customHeight="1" x14ac:dyDescent="0.25">
      <c r="A97" s="51">
        <v>10</v>
      </c>
      <c r="B97" s="51">
        <v>800</v>
      </c>
      <c r="C97" s="52" t="s">
        <v>556</v>
      </c>
      <c r="D97" s="39">
        <v>30019</v>
      </c>
      <c r="E97" s="40">
        <v>0</v>
      </c>
      <c r="F97" s="41">
        <v>372</v>
      </c>
      <c r="G97" s="40">
        <v>465</v>
      </c>
      <c r="H97" s="42">
        <v>2.5550000000000002</v>
      </c>
      <c r="I97" s="41">
        <v>58</v>
      </c>
      <c r="J97" s="43">
        <f t="shared" si="27"/>
        <v>0.12470000000000001</v>
      </c>
      <c r="K97" s="41">
        <v>80</v>
      </c>
      <c r="L97" s="41">
        <v>189</v>
      </c>
      <c r="M97" s="41">
        <v>45</v>
      </c>
      <c r="N97" s="41">
        <f t="shared" si="28"/>
        <v>42.327999999999996</v>
      </c>
      <c r="O97" s="41">
        <f t="shared" si="29"/>
        <v>23.8095</v>
      </c>
      <c r="P97" s="41">
        <v>303</v>
      </c>
      <c r="Q97" s="41">
        <v>347</v>
      </c>
      <c r="R97" s="41">
        <v>353</v>
      </c>
      <c r="S97" s="41">
        <v>346</v>
      </c>
      <c r="T97" s="57">
        <v>372</v>
      </c>
      <c r="U97" s="53">
        <f t="shared" si="30"/>
        <v>372</v>
      </c>
      <c r="V97" s="44">
        <f t="shared" si="31"/>
        <v>0</v>
      </c>
      <c r="W97" s="54">
        <v>447730</v>
      </c>
      <c r="X97" s="55">
        <v>423617</v>
      </c>
      <c r="Y97" s="41">
        <v>0.99746408091466066</v>
      </c>
      <c r="Z97" s="41">
        <f t="shared" si="32"/>
        <v>372.94580000000002</v>
      </c>
      <c r="AA97" s="41">
        <f t="shared" si="33"/>
        <v>0</v>
      </c>
      <c r="AB97" s="41">
        <f t="shared" si="34"/>
        <v>0.426315</v>
      </c>
      <c r="AC97" s="41" t="str">
        <f t="shared" si="35"/>
        <v/>
      </c>
      <c r="AD97" s="41" t="str">
        <f t="shared" si="36"/>
        <v/>
      </c>
      <c r="AE97" s="41">
        <f t="shared" si="37"/>
        <v>543.95499999999993</v>
      </c>
      <c r="AF97" s="41">
        <f t="shared" si="38"/>
        <v>543.95499999999993</v>
      </c>
      <c r="AG97" s="41">
        <f t="shared" si="39"/>
        <v>0</v>
      </c>
      <c r="AH97" s="41" t="str">
        <f t="shared" si="40"/>
        <v/>
      </c>
      <c r="AI97" s="41" t="str">
        <f t="shared" si="41"/>
        <v/>
      </c>
      <c r="AJ97" s="41" t="str">
        <f t="shared" si="42"/>
        <v/>
      </c>
      <c r="AK97" s="41" t="str">
        <f t="shared" si="43"/>
        <v/>
      </c>
      <c r="AL97" s="44">
        <f t="shared" si="44"/>
        <v>543.96</v>
      </c>
      <c r="AM97" s="44">
        <f t="shared" si="45"/>
        <v>615.24</v>
      </c>
      <c r="AN97" s="40">
        <f t="shared" si="46"/>
        <v>95213</v>
      </c>
      <c r="AO97" s="45">
        <f t="shared" si="47"/>
        <v>2.8574476651868366E-2</v>
      </c>
      <c r="AP97" s="40">
        <f t="shared" si="48"/>
        <v>1862.8844308419064</v>
      </c>
      <c r="AQ97" s="41">
        <v>0</v>
      </c>
      <c r="AR97" s="40">
        <f t="shared" si="49"/>
        <v>31882</v>
      </c>
      <c r="AS97" s="40">
        <f t="shared" si="50"/>
        <v>4650</v>
      </c>
      <c r="AT97" s="40">
        <f t="shared" si="51"/>
        <v>21180.850000000002</v>
      </c>
      <c r="AU97" s="40">
        <f t="shared" si="52"/>
        <v>25369</v>
      </c>
      <c r="AV97" s="46">
        <f t="shared" si="53"/>
        <v>31882</v>
      </c>
      <c r="AW97" s="40">
        <f>AX97-AV97</f>
        <v>0</v>
      </c>
      <c r="AX97" s="59">
        <f>IF(D97&gt;AV97,AV97+(D97-AV97),AV97)</f>
        <v>31882</v>
      </c>
    </row>
    <row r="98" spans="1:50" ht="15" customHeight="1" x14ac:dyDescent="0.25">
      <c r="A98" s="51">
        <v>10</v>
      </c>
      <c r="B98" s="51">
        <v>900</v>
      </c>
      <c r="C98" s="52" t="s">
        <v>579</v>
      </c>
      <c r="D98" s="39">
        <v>489911</v>
      </c>
      <c r="E98" s="40">
        <v>0</v>
      </c>
      <c r="F98" s="41">
        <v>3549</v>
      </c>
      <c r="G98" s="40">
        <v>3930</v>
      </c>
      <c r="H98" s="42">
        <v>2.5640000000000001</v>
      </c>
      <c r="I98" s="41">
        <v>984</v>
      </c>
      <c r="J98" s="43">
        <f t="shared" si="27"/>
        <v>0.25040000000000001</v>
      </c>
      <c r="K98" s="41">
        <v>265</v>
      </c>
      <c r="L98" s="41">
        <v>1546</v>
      </c>
      <c r="M98" s="41">
        <v>328</v>
      </c>
      <c r="N98" s="41">
        <f t="shared" si="28"/>
        <v>17.141000000000002</v>
      </c>
      <c r="O98" s="41">
        <f t="shared" si="29"/>
        <v>21.215999999999998</v>
      </c>
      <c r="P98" s="41">
        <v>1669</v>
      </c>
      <c r="Q98" s="41">
        <v>2456</v>
      </c>
      <c r="R98" s="41">
        <v>2705</v>
      </c>
      <c r="S98" s="41">
        <v>3108</v>
      </c>
      <c r="T98" s="53">
        <v>3549</v>
      </c>
      <c r="U98" s="53">
        <f t="shared" si="30"/>
        <v>3549</v>
      </c>
      <c r="V98" s="44">
        <f t="shared" si="31"/>
        <v>0</v>
      </c>
      <c r="W98" s="54">
        <v>4194017</v>
      </c>
      <c r="X98" s="55">
        <v>2935679</v>
      </c>
      <c r="Y98" s="41">
        <v>2.5173688063419597</v>
      </c>
      <c r="Z98" s="41">
        <f t="shared" si="32"/>
        <v>1409.8053</v>
      </c>
      <c r="AA98" s="41">
        <f t="shared" si="33"/>
        <v>0</v>
      </c>
      <c r="AB98" s="41">
        <f t="shared" si="34"/>
        <v>0.426315</v>
      </c>
      <c r="AC98" s="41" t="str">
        <f t="shared" si="35"/>
        <v/>
      </c>
      <c r="AD98" s="41" t="str">
        <f t="shared" si="36"/>
        <v/>
      </c>
      <c r="AE98" s="41" t="str">
        <f t="shared" si="37"/>
        <v/>
      </c>
      <c r="AF98" s="41" t="str">
        <f t="shared" si="38"/>
        <v/>
      </c>
      <c r="AG98" s="41">
        <f t="shared" si="39"/>
        <v>599.04594109999994</v>
      </c>
      <c r="AH98" s="41" t="str">
        <f t="shared" si="40"/>
        <v/>
      </c>
      <c r="AI98" s="41" t="str">
        <f t="shared" si="41"/>
        <v/>
      </c>
      <c r="AJ98" s="41" t="str">
        <f t="shared" si="42"/>
        <v/>
      </c>
      <c r="AK98" s="41" t="str">
        <f t="shared" si="43"/>
        <v/>
      </c>
      <c r="AL98" s="44">
        <f t="shared" si="44"/>
        <v>599.04999999999995</v>
      </c>
      <c r="AM98" s="44">
        <f t="shared" si="45"/>
        <v>677.55</v>
      </c>
      <c r="AN98" s="40">
        <f t="shared" si="46"/>
        <v>874799</v>
      </c>
      <c r="AO98" s="45">
        <f t="shared" si="47"/>
        <v>2.8574476651868366E-2</v>
      </c>
      <c r="AP98" s="40">
        <f t="shared" si="48"/>
        <v>10997.973169584311</v>
      </c>
      <c r="AQ98" s="41">
        <v>0</v>
      </c>
      <c r="AR98" s="40">
        <f t="shared" si="49"/>
        <v>500909</v>
      </c>
      <c r="AS98" s="40">
        <f t="shared" si="50"/>
        <v>39300</v>
      </c>
      <c r="AT98" s="40">
        <f t="shared" si="51"/>
        <v>146783.95000000001</v>
      </c>
      <c r="AU98" s="40">
        <f t="shared" si="52"/>
        <v>450611</v>
      </c>
      <c r="AV98" s="46">
        <f t="shared" si="53"/>
        <v>500909</v>
      </c>
      <c r="AW98" s="40">
        <f>AX98-AV98</f>
        <v>0</v>
      </c>
      <c r="AX98" s="59">
        <f>IF(D98&gt;AV98,AV98+(D98-AV98),AV98)</f>
        <v>500909</v>
      </c>
    </row>
    <row r="99" spans="1:50" ht="15" customHeight="1" x14ac:dyDescent="0.25">
      <c r="A99" s="51">
        <v>10</v>
      </c>
      <c r="B99" s="51">
        <v>1000</v>
      </c>
      <c r="C99" s="52" t="s">
        <v>783</v>
      </c>
      <c r="D99" s="39">
        <v>0</v>
      </c>
      <c r="E99" s="40">
        <v>0</v>
      </c>
      <c r="F99" s="41">
        <v>7345</v>
      </c>
      <c r="G99" s="40">
        <v>10585</v>
      </c>
      <c r="H99" s="42">
        <v>3.0350000000000001</v>
      </c>
      <c r="I99" s="41">
        <v>1171</v>
      </c>
      <c r="J99" s="43">
        <f t="shared" si="27"/>
        <v>0.1106</v>
      </c>
      <c r="K99" s="41">
        <v>134</v>
      </c>
      <c r="L99" s="41">
        <v>3304</v>
      </c>
      <c r="M99" s="41">
        <v>251</v>
      </c>
      <c r="N99" s="41">
        <f t="shared" si="28"/>
        <v>4.0556999999999999</v>
      </c>
      <c r="O99" s="41">
        <f t="shared" si="29"/>
        <v>7.5968999999999998</v>
      </c>
      <c r="P99" s="41">
        <v>850</v>
      </c>
      <c r="Q99" s="41">
        <v>1425</v>
      </c>
      <c r="R99" s="41">
        <v>2354</v>
      </c>
      <c r="S99" s="41">
        <v>4025</v>
      </c>
      <c r="T99" s="53">
        <v>7345</v>
      </c>
      <c r="U99" s="53">
        <f t="shared" si="30"/>
        <v>7345</v>
      </c>
      <c r="V99" s="44">
        <f t="shared" si="31"/>
        <v>0</v>
      </c>
      <c r="W99" s="54">
        <v>19637094</v>
      </c>
      <c r="X99" s="55">
        <v>5708075</v>
      </c>
      <c r="Y99" s="41">
        <v>9.7848785399777913</v>
      </c>
      <c r="Z99" s="41">
        <f t="shared" si="32"/>
        <v>750.6481</v>
      </c>
      <c r="AA99" s="41">
        <f t="shared" si="33"/>
        <v>0</v>
      </c>
      <c r="AB99" s="41">
        <f t="shared" si="34"/>
        <v>0.426315</v>
      </c>
      <c r="AC99" s="41" t="str">
        <f t="shared" si="35"/>
        <v/>
      </c>
      <c r="AD99" s="41">
        <f t="shared" si="36"/>
        <v>0.41500000000000004</v>
      </c>
      <c r="AE99" s="41" t="str">
        <f t="shared" si="37"/>
        <v/>
      </c>
      <c r="AF99" s="41" t="str">
        <f t="shared" si="38"/>
        <v/>
      </c>
      <c r="AG99" s="41">
        <f t="shared" si="39"/>
        <v>494.29077842999993</v>
      </c>
      <c r="AH99" s="41">
        <f t="shared" si="40"/>
        <v>402.20356886999997</v>
      </c>
      <c r="AI99" s="41" t="str">
        <f t="shared" si="41"/>
        <v/>
      </c>
      <c r="AJ99" s="41">
        <f t="shared" si="42"/>
        <v>440.41976083739996</v>
      </c>
      <c r="AK99" s="41">
        <f t="shared" si="43"/>
        <v>1</v>
      </c>
      <c r="AL99" s="44">
        <f t="shared" si="44"/>
        <v>440.42</v>
      </c>
      <c r="AM99" s="44">
        <f t="shared" si="45"/>
        <v>498.13</v>
      </c>
      <c r="AN99" s="40">
        <f t="shared" si="46"/>
        <v>0</v>
      </c>
      <c r="AO99" s="45">
        <f t="shared" si="47"/>
        <v>2.8574476651868366E-2</v>
      </c>
      <c r="AP99" s="40">
        <f t="shared" si="48"/>
        <v>0</v>
      </c>
      <c r="AQ99" s="41">
        <v>0</v>
      </c>
      <c r="AR99" s="40">
        <f t="shared" si="49"/>
        <v>0</v>
      </c>
      <c r="AS99" s="40">
        <f t="shared" si="50"/>
        <v>105850</v>
      </c>
      <c r="AT99" s="40">
        <f t="shared" si="51"/>
        <v>285403.75</v>
      </c>
      <c r="AU99" s="40">
        <f t="shared" si="52"/>
        <v>-105850</v>
      </c>
      <c r="AV99" s="46">
        <f t="shared" si="53"/>
        <v>0</v>
      </c>
      <c r="AW99" s="40">
        <f>AX99-AV99</f>
        <v>0</v>
      </c>
      <c r="AX99" s="59">
        <f>IF(D99&gt;AV99,AV99+(D99-AV99),AV99)</f>
        <v>0</v>
      </c>
    </row>
    <row r="100" spans="1:50" ht="15" customHeight="1" x14ac:dyDescent="0.25">
      <c r="A100" s="51">
        <v>10</v>
      </c>
      <c r="B100" s="51">
        <v>1100</v>
      </c>
      <c r="C100" s="52" t="s">
        <v>790</v>
      </c>
      <c r="D100" s="39">
        <v>9282</v>
      </c>
      <c r="E100" s="40">
        <v>0</v>
      </c>
      <c r="F100" s="41">
        <v>10697</v>
      </c>
      <c r="G100" s="40">
        <v>13277</v>
      </c>
      <c r="H100" s="42">
        <v>2.7410000000000001</v>
      </c>
      <c r="I100" s="41">
        <v>7472</v>
      </c>
      <c r="J100" s="43">
        <f t="shared" si="27"/>
        <v>0.56279999999999997</v>
      </c>
      <c r="K100" s="41">
        <v>277</v>
      </c>
      <c r="L100" s="41">
        <v>4415</v>
      </c>
      <c r="M100" s="41">
        <v>425</v>
      </c>
      <c r="N100" s="41">
        <f t="shared" si="28"/>
        <v>6.2741000000000007</v>
      </c>
      <c r="O100" s="41">
        <f t="shared" si="29"/>
        <v>9.6263000000000005</v>
      </c>
      <c r="P100" s="41">
        <v>2445</v>
      </c>
      <c r="Q100" s="41">
        <v>2638</v>
      </c>
      <c r="R100" s="41">
        <v>3498</v>
      </c>
      <c r="S100" s="41">
        <v>6814</v>
      </c>
      <c r="T100" s="53">
        <v>10697</v>
      </c>
      <c r="U100" s="53">
        <f t="shared" si="30"/>
        <v>10697</v>
      </c>
      <c r="V100" s="44">
        <f t="shared" si="31"/>
        <v>0</v>
      </c>
      <c r="W100" s="54">
        <v>20334443</v>
      </c>
      <c r="X100" s="55">
        <v>8530977</v>
      </c>
      <c r="Y100" s="41">
        <v>4.387189824817721</v>
      </c>
      <c r="Z100" s="41">
        <f t="shared" si="32"/>
        <v>2438.2350000000001</v>
      </c>
      <c r="AA100" s="41">
        <f t="shared" si="33"/>
        <v>0</v>
      </c>
      <c r="AB100" s="41">
        <f t="shared" si="34"/>
        <v>0.426315</v>
      </c>
      <c r="AC100" s="41" t="str">
        <f t="shared" si="35"/>
        <v/>
      </c>
      <c r="AD100" s="41" t="str">
        <f t="shared" si="36"/>
        <v/>
      </c>
      <c r="AE100" s="41" t="str">
        <f t="shared" si="37"/>
        <v/>
      </c>
      <c r="AF100" s="41" t="str">
        <f t="shared" si="38"/>
        <v/>
      </c>
      <c r="AG100" s="41">
        <f t="shared" si="39"/>
        <v>0</v>
      </c>
      <c r="AH100" s="41">
        <f t="shared" si="40"/>
        <v>503.46590553999994</v>
      </c>
      <c r="AI100" s="41" t="str">
        <f t="shared" si="41"/>
        <v/>
      </c>
      <c r="AJ100" s="41" t="str">
        <f t="shared" si="42"/>
        <v/>
      </c>
      <c r="AK100" s="41" t="str">
        <f t="shared" si="43"/>
        <v/>
      </c>
      <c r="AL100" s="44">
        <f t="shared" si="44"/>
        <v>503.47</v>
      </c>
      <c r="AM100" s="44">
        <f t="shared" si="45"/>
        <v>569.44000000000005</v>
      </c>
      <c r="AN100" s="40">
        <f t="shared" si="46"/>
        <v>0</v>
      </c>
      <c r="AO100" s="45">
        <f t="shared" si="47"/>
        <v>2.8574476651868366E-2</v>
      </c>
      <c r="AP100" s="40">
        <f t="shared" si="48"/>
        <v>-265.2282922826422</v>
      </c>
      <c r="AQ100" s="41">
        <v>0</v>
      </c>
      <c r="AR100" s="40">
        <f t="shared" si="49"/>
        <v>0</v>
      </c>
      <c r="AS100" s="40">
        <f t="shared" si="50"/>
        <v>132770</v>
      </c>
      <c r="AT100" s="40">
        <f t="shared" si="51"/>
        <v>426548.85000000003</v>
      </c>
      <c r="AU100" s="40">
        <f t="shared" si="52"/>
        <v>-123488</v>
      </c>
      <c r="AV100" s="46">
        <f t="shared" si="53"/>
        <v>0</v>
      </c>
      <c r="AW100" s="40">
        <f>AX100-AV100</f>
        <v>9282</v>
      </c>
      <c r="AX100" s="59">
        <f>IF(D100&gt;AV100,AV100+(D100-AV100),AV100)</f>
        <v>9282</v>
      </c>
    </row>
    <row r="101" spans="1:50" ht="15" customHeight="1" x14ac:dyDescent="0.25">
      <c r="A101" s="51">
        <v>10</v>
      </c>
      <c r="B101" s="51">
        <v>1200</v>
      </c>
      <c r="C101" s="52" t="s">
        <v>805</v>
      </c>
      <c r="D101" s="39">
        <v>441220</v>
      </c>
      <c r="E101" s="40">
        <v>0</v>
      </c>
      <c r="F101" s="41">
        <v>4205</v>
      </c>
      <c r="G101" s="40">
        <v>4555</v>
      </c>
      <c r="H101" s="42">
        <v>2.6989999999999998</v>
      </c>
      <c r="I101" s="41">
        <v>592</v>
      </c>
      <c r="J101" s="43">
        <f t="shared" si="27"/>
        <v>0.13</v>
      </c>
      <c r="K101" s="41">
        <v>282</v>
      </c>
      <c r="L101" s="41">
        <v>1749</v>
      </c>
      <c r="M101" s="41">
        <v>172</v>
      </c>
      <c r="N101" s="41">
        <f t="shared" si="28"/>
        <v>16.1235</v>
      </c>
      <c r="O101" s="41">
        <f t="shared" si="29"/>
        <v>9.8341999999999992</v>
      </c>
      <c r="P101" s="41">
        <v>1390</v>
      </c>
      <c r="Q101" s="41">
        <v>1818</v>
      </c>
      <c r="R101" s="41">
        <v>2408</v>
      </c>
      <c r="S101" s="41">
        <v>3029</v>
      </c>
      <c r="T101" s="53">
        <v>4205</v>
      </c>
      <c r="U101" s="53">
        <f t="shared" si="30"/>
        <v>4205</v>
      </c>
      <c r="V101" s="44">
        <f t="shared" si="31"/>
        <v>0</v>
      </c>
      <c r="W101" s="54">
        <v>4749144</v>
      </c>
      <c r="X101" s="55">
        <v>2544986</v>
      </c>
      <c r="Y101" s="41">
        <v>2.6391110692404753</v>
      </c>
      <c r="Z101" s="41">
        <f t="shared" si="32"/>
        <v>1593.3395</v>
      </c>
      <c r="AA101" s="41">
        <f t="shared" si="33"/>
        <v>0</v>
      </c>
      <c r="AB101" s="41">
        <f t="shared" si="34"/>
        <v>0.426315</v>
      </c>
      <c r="AC101" s="41" t="str">
        <f t="shared" si="35"/>
        <v/>
      </c>
      <c r="AD101" s="41" t="str">
        <f t="shared" si="36"/>
        <v/>
      </c>
      <c r="AE101" s="41" t="str">
        <f t="shared" si="37"/>
        <v/>
      </c>
      <c r="AF101" s="41" t="str">
        <f t="shared" si="38"/>
        <v/>
      </c>
      <c r="AG101" s="41">
        <f t="shared" si="39"/>
        <v>584.81741084999999</v>
      </c>
      <c r="AH101" s="41" t="str">
        <f t="shared" si="40"/>
        <v/>
      </c>
      <c r="AI101" s="41" t="str">
        <f t="shared" si="41"/>
        <v/>
      </c>
      <c r="AJ101" s="41" t="str">
        <f t="shared" si="42"/>
        <v/>
      </c>
      <c r="AK101" s="41" t="str">
        <f t="shared" si="43"/>
        <v/>
      </c>
      <c r="AL101" s="44">
        <f t="shared" si="44"/>
        <v>584.82000000000005</v>
      </c>
      <c r="AM101" s="44">
        <f t="shared" si="45"/>
        <v>661.45</v>
      </c>
      <c r="AN101" s="40">
        <f t="shared" si="46"/>
        <v>988273</v>
      </c>
      <c r="AO101" s="45">
        <f t="shared" si="47"/>
        <v>2.8574476651868366E-2</v>
      </c>
      <c r="AP101" s="40">
        <f t="shared" si="48"/>
        <v>15631.753175834545</v>
      </c>
      <c r="AQ101" s="41">
        <v>0</v>
      </c>
      <c r="AR101" s="40">
        <f t="shared" si="49"/>
        <v>456852</v>
      </c>
      <c r="AS101" s="40">
        <f t="shared" si="50"/>
        <v>45550</v>
      </c>
      <c r="AT101" s="40">
        <f t="shared" si="51"/>
        <v>127249.3</v>
      </c>
      <c r="AU101" s="40">
        <f t="shared" si="52"/>
        <v>395670</v>
      </c>
      <c r="AV101" s="46">
        <f t="shared" si="53"/>
        <v>456852</v>
      </c>
      <c r="AW101" s="40">
        <f>AX101-AV101</f>
        <v>0</v>
      </c>
      <c r="AX101" s="59">
        <f>IF(D101&gt;AV101,AV101+(D101-AV101),AV101)</f>
        <v>456852</v>
      </c>
    </row>
    <row r="102" spans="1:50" ht="15" customHeight="1" x14ac:dyDescent="0.25">
      <c r="A102" s="51">
        <v>10</v>
      </c>
      <c r="B102" s="51">
        <v>6300</v>
      </c>
      <c r="C102" s="52" t="s">
        <v>130</v>
      </c>
      <c r="D102" s="39">
        <v>0</v>
      </c>
      <c r="E102" s="40">
        <v>0</v>
      </c>
      <c r="F102" s="41">
        <v>22952</v>
      </c>
      <c r="G102" s="40">
        <v>26278</v>
      </c>
      <c r="H102" s="42">
        <v>2.7509999999999999</v>
      </c>
      <c r="I102" s="41">
        <v>16202</v>
      </c>
      <c r="J102" s="43">
        <f t="shared" si="27"/>
        <v>0.61660000000000004</v>
      </c>
      <c r="K102" s="41">
        <v>258</v>
      </c>
      <c r="L102" s="41">
        <v>9735</v>
      </c>
      <c r="M102" s="41">
        <v>817</v>
      </c>
      <c r="N102" s="41">
        <f t="shared" si="28"/>
        <v>2.6502000000000003</v>
      </c>
      <c r="O102" s="41">
        <f t="shared" si="29"/>
        <v>8.3924000000000003</v>
      </c>
      <c r="P102" s="41">
        <v>4879</v>
      </c>
      <c r="Q102" s="41">
        <v>6359</v>
      </c>
      <c r="R102" s="41">
        <v>11732</v>
      </c>
      <c r="S102" s="41">
        <v>20321</v>
      </c>
      <c r="T102" s="53">
        <v>22952</v>
      </c>
      <c r="U102" s="53">
        <f t="shared" si="30"/>
        <v>22952</v>
      </c>
      <c r="V102" s="44">
        <f t="shared" si="31"/>
        <v>0</v>
      </c>
      <c r="W102" s="54">
        <v>54438443</v>
      </c>
      <c r="X102" s="55">
        <v>11741704</v>
      </c>
      <c r="Y102" s="41">
        <v>22.88017820931989</v>
      </c>
      <c r="Z102" s="41">
        <f t="shared" si="32"/>
        <v>1003.139</v>
      </c>
      <c r="AA102" s="41">
        <f t="shared" si="33"/>
        <v>0</v>
      </c>
      <c r="AB102" s="41">
        <f t="shared" si="34"/>
        <v>0.426315</v>
      </c>
      <c r="AC102" s="41" t="str">
        <f t="shared" si="35"/>
        <v/>
      </c>
      <c r="AD102" s="41" t="str">
        <f t="shared" si="36"/>
        <v/>
      </c>
      <c r="AE102" s="41" t="str">
        <f t="shared" si="37"/>
        <v/>
      </c>
      <c r="AF102" s="41" t="str">
        <f t="shared" si="38"/>
        <v/>
      </c>
      <c r="AG102" s="41">
        <f t="shared" si="39"/>
        <v>0</v>
      </c>
      <c r="AH102" s="41">
        <f t="shared" si="40"/>
        <v>493.93624676999997</v>
      </c>
      <c r="AI102" s="41" t="str">
        <f t="shared" si="41"/>
        <v/>
      </c>
      <c r="AJ102" s="41" t="str">
        <f t="shared" si="42"/>
        <v/>
      </c>
      <c r="AK102" s="41" t="str">
        <f t="shared" si="43"/>
        <v/>
      </c>
      <c r="AL102" s="44">
        <f t="shared" si="44"/>
        <v>493.94</v>
      </c>
      <c r="AM102" s="44">
        <f t="shared" si="45"/>
        <v>558.66</v>
      </c>
      <c r="AN102" s="40">
        <f t="shared" si="46"/>
        <v>0</v>
      </c>
      <c r="AO102" s="45">
        <f t="shared" si="47"/>
        <v>2.8574476651868366E-2</v>
      </c>
      <c r="AP102" s="40">
        <f t="shared" si="48"/>
        <v>0</v>
      </c>
      <c r="AQ102" s="41">
        <v>0</v>
      </c>
      <c r="AR102" s="40">
        <f t="shared" si="49"/>
        <v>0</v>
      </c>
      <c r="AS102" s="40">
        <f t="shared" si="50"/>
        <v>262780</v>
      </c>
      <c r="AT102" s="40">
        <f t="shared" si="51"/>
        <v>587085.20000000007</v>
      </c>
      <c r="AU102" s="40">
        <f t="shared" si="52"/>
        <v>-262780</v>
      </c>
      <c r="AV102" s="46">
        <f t="shared" si="53"/>
        <v>0</v>
      </c>
      <c r="AW102" s="40">
        <f>AX102-AV102</f>
        <v>0</v>
      </c>
      <c r="AX102" s="59">
        <f>IF(D102&gt;AV102,AV102+(D102-AV102),AV102)</f>
        <v>0</v>
      </c>
    </row>
    <row r="103" spans="1:50" ht="15" customHeight="1" x14ac:dyDescent="0.25">
      <c r="A103" s="51">
        <v>11</v>
      </c>
      <c r="B103" s="51">
        <v>200</v>
      </c>
      <c r="C103" s="52" t="s">
        <v>35</v>
      </c>
      <c r="D103" s="39">
        <v>29197</v>
      </c>
      <c r="E103" s="40">
        <v>0</v>
      </c>
      <c r="F103" s="41">
        <v>250</v>
      </c>
      <c r="G103" s="40">
        <v>252</v>
      </c>
      <c r="H103" s="42">
        <v>2.1539999999999999</v>
      </c>
      <c r="I103" s="41">
        <v>56</v>
      </c>
      <c r="J103" s="43">
        <f t="shared" si="27"/>
        <v>0.22220000000000001</v>
      </c>
      <c r="K103" s="41">
        <v>31</v>
      </c>
      <c r="L103" s="41">
        <v>204</v>
      </c>
      <c r="M103" s="41">
        <v>81</v>
      </c>
      <c r="N103" s="41">
        <f t="shared" si="28"/>
        <v>15.196100000000001</v>
      </c>
      <c r="O103" s="41">
        <f t="shared" si="29"/>
        <v>39.7059</v>
      </c>
      <c r="P103" s="41">
        <v>257</v>
      </c>
      <c r="Q103" s="41">
        <v>255</v>
      </c>
      <c r="R103" s="41">
        <v>240</v>
      </c>
      <c r="S103" s="41">
        <v>311</v>
      </c>
      <c r="T103" s="57">
        <v>250</v>
      </c>
      <c r="U103" s="53">
        <f t="shared" si="30"/>
        <v>311</v>
      </c>
      <c r="V103" s="44">
        <f t="shared" si="31"/>
        <v>18.97</v>
      </c>
      <c r="W103" s="54">
        <v>203006</v>
      </c>
      <c r="X103" s="55">
        <v>153992</v>
      </c>
      <c r="Y103" s="41">
        <v>0.61129549634979008</v>
      </c>
      <c r="Z103" s="41">
        <f t="shared" si="32"/>
        <v>408.96749999999997</v>
      </c>
      <c r="AA103" s="41">
        <f t="shared" si="33"/>
        <v>0</v>
      </c>
      <c r="AB103" s="41">
        <f t="shared" si="34"/>
        <v>0.426315</v>
      </c>
      <c r="AC103" s="41" t="str">
        <f t="shared" si="35"/>
        <v/>
      </c>
      <c r="AD103" s="41" t="str">
        <f t="shared" si="36"/>
        <v/>
      </c>
      <c r="AE103" s="41">
        <f t="shared" si="37"/>
        <v>465.78399999999999</v>
      </c>
      <c r="AF103" s="41">
        <f t="shared" si="38"/>
        <v>465.78399999999999</v>
      </c>
      <c r="AG103" s="41">
        <f t="shared" si="39"/>
        <v>0</v>
      </c>
      <c r="AH103" s="41" t="str">
        <f t="shared" si="40"/>
        <v/>
      </c>
      <c r="AI103" s="41" t="str">
        <f t="shared" si="41"/>
        <v/>
      </c>
      <c r="AJ103" s="41" t="str">
        <f t="shared" si="42"/>
        <v/>
      </c>
      <c r="AK103" s="41" t="str">
        <f t="shared" si="43"/>
        <v/>
      </c>
      <c r="AL103" s="44">
        <f t="shared" si="44"/>
        <v>465.78</v>
      </c>
      <c r="AM103" s="44">
        <f t="shared" si="45"/>
        <v>526.80999999999995</v>
      </c>
      <c r="AN103" s="40">
        <f t="shared" si="46"/>
        <v>46212</v>
      </c>
      <c r="AO103" s="45">
        <f t="shared" si="47"/>
        <v>2.8574476651868366E-2</v>
      </c>
      <c r="AP103" s="40">
        <f t="shared" si="48"/>
        <v>486.19472023154026</v>
      </c>
      <c r="AQ103" s="41">
        <v>0</v>
      </c>
      <c r="AR103" s="40">
        <f t="shared" si="49"/>
        <v>29683</v>
      </c>
      <c r="AS103" s="40">
        <f t="shared" si="50"/>
        <v>2520</v>
      </c>
      <c r="AT103" s="40">
        <f t="shared" si="51"/>
        <v>7699.6</v>
      </c>
      <c r="AU103" s="40">
        <f t="shared" si="52"/>
        <v>26677</v>
      </c>
      <c r="AV103" s="46">
        <f t="shared" si="53"/>
        <v>29683</v>
      </c>
      <c r="AW103" s="40">
        <f>AX103-AV103</f>
        <v>0</v>
      </c>
      <c r="AX103" s="59">
        <f>IF(D103&gt;AV103,AV103+(D103-AV103),AV103)</f>
        <v>29683</v>
      </c>
    </row>
    <row r="104" spans="1:50" ht="15" customHeight="1" x14ac:dyDescent="0.25">
      <c r="A104" s="51">
        <v>11</v>
      </c>
      <c r="B104" s="51">
        <v>300</v>
      </c>
      <c r="C104" s="52" t="s">
        <v>59</v>
      </c>
      <c r="D104" s="39">
        <v>30620</v>
      </c>
      <c r="E104" s="40">
        <v>0</v>
      </c>
      <c r="F104" s="41">
        <v>116</v>
      </c>
      <c r="G104" s="40">
        <v>125</v>
      </c>
      <c r="H104" s="42">
        <v>2.7170000000000001</v>
      </c>
      <c r="I104" s="41">
        <v>0</v>
      </c>
      <c r="J104" s="43">
        <f t="shared" si="27"/>
        <v>0</v>
      </c>
      <c r="K104" s="41">
        <v>11</v>
      </c>
      <c r="L104" s="41">
        <v>64</v>
      </c>
      <c r="M104" s="41">
        <v>15</v>
      </c>
      <c r="N104" s="41">
        <f t="shared" si="28"/>
        <v>17.1875</v>
      </c>
      <c r="O104" s="41">
        <f t="shared" si="29"/>
        <v>23.4375</v>
      </c>
      <c r="P104" s="41">
        <v>169</v>
      </c>
      <c r="Q104" s="41">
        <v>153</v>
      </c>
      <c r="R104" s="41">
        <v>147</v>
      </c>
      <c r="S104" s="41">
        <v>110</v>
      </c>
      <c r="T104" s="57">
        <v>116</v>
      </c>
      <c r="U104" s="53">
        <f t="shared" si="30"/>
        <v>169</v>
      </c>
      <c r="V104" s="44">
        <f t="shared" si="31"/>
        <v>26.04</v>
      </c>
      <c r="W104" s="54">
        <v>61449</v>
      </c>
      <c r="X104" s="55">
        <v>13390</v>
      </c>
      <c r="Y104" s="41">
        <v>0.50225560890629606</v>
      </c>
      <c r="Z104" s="41">
        <f t="shared" si="32"/>
        <v>230.9581</v>
      </c>
      <c r="AA104" s="41">
        <f t="shared" si="33"/>
        <v>0</v>
      </c>
      <c r="AB104" s="41">
        <f t="shared" si="34"/>
        <v>0.426315</v>
      </c>
      <c r="AC104" s="41" t="str">
        <f t="shared" si="35"/>
        <v/>
      </c>
      <c r="AD104" s="41" t="str">
        <f t="shared" si="36"/>
        <v/>
      </c>
      <c r="AE104" s="41">
        <f t="shared" si="37"/>
        <v>419.17500000000001</v>
      </c>
      <c r="AF104" s="41">
        <f t="shared" si="38"/>
        <v>419.17500000000001</v>
      </c>
      <c r="AG104" s="41">
        <f t="shared" si="39"/>
        <v>0</v>
      </c>
      <c r="AH104" s="41" t="str">
        <f t="shared" si="40"/>
        <v/>
      </c>
      <c r="AI104" s="41" t="str">
        <f t="shared" si="41"/>
        <v/>
      </c>
      <c r="AJ104" s="41" t="str">
        <f t="shared" si="42"/>
        <v/>
      </c>
      <c r="AK104" s="41" t="str">
        <f t="shared" si="43"/>
        <v/>
      </c>
      <c r="AL104" s="44">
        <f t="shared" si="44"/>
        <v>419.18</v>
      </c>
      <c r="AM104" s="44">
        <f t="shared" si="45"/>
        <v>474.11</v>
      </c>
      <c r="AN104" s="40">
        <f t="shared" si="46"/>
        <v>33067</v>
      </c>
      <c r="AO104" s="45">
        <f t="shared" si="47"/>
        <v>2.8574476651868366E-2</v>
      </c>
      <c r="AP104" s="40">
        <f t="shared" si="48"/>
        <v>69.921744367121889</v>
      </c>
      <c r="AQ104" s="41">
        <v>0</v>
      </c>
      <c r="AR104" s="40">
        <f t="shared" si="49"/>
        <v>30690</v>
      </c>
      <c r="AS104" s="40">
        <f t="shared" si="50"/>
        <v>1250</v>
      </c>
      <c r="AT104" s="40">
        <f t="shared" si="51"/>
        <v>669.5</v>
      </c>
      <c r="AU104" s="40">
        <f t="shared" si="52"/>
        <v>29951</v>
      </c>
      <c r="AV104" s="46">
        <f t="shared" si="53"/>
        <v>30690</v>
      </c>
      <c r="AW104" s="40">
        <f>AX104-AV104</f>
        <v>0</v>
      </c>
      <c r="AX104" s="59">
        <f>IF(D104&gt;AV104,AV104+(D104-AV104),AV104)</f>
        <v>30690</v>
      </c>
    </row>
    <row r="105" spans="1:50" ht="15" customHeight="1" x14ac:dyDescent="0.25">
      <c r="A105" s="51">
        <v>11</v>
      </c>
      <c r="B105" s="51">
        <v>400</v>
      </c>
      <c r="C105" s="52" t="s">
        <v>83</v>
      </c>
      <c r="D105" s="39">
        <v>9199</v>
      </c>
      <c r="E105" s="40">
        <v>0</v>
      </c>
      <c r="F105" s="41">
        <v>47</v>
      </c>
      <c r="G105" s="40">
        <v>51</v>
      </c>
      <c r="H105" s="42">
        <v>2.2170000000000001</v>
      </c>
      <c r="I105" s="41">
        <v>0</v>
      </c>
      <c r="J105" s="43">
        <f t="shared" si="27"/>
        <v>0</v>
      </c>
      <c r="K105" s="41">
        <v>8</v>
      </c>
      <c r="L105" s="41">
        <v>36</v>
      </c>
      <c r="M105" s="41">
        <v>5</v>
      </c>
      <c r="N105" s="41">
        <f t="shared" si="28"/>
        <v>22.222200000000001</v>
      </c>
      <c r="O105" s="41">
        <f t="shared" si="29"/>
        <v>13.888900000000001</v>
      </c>
      <c r="P105" s="41">
        <v>44</v>
      </c>
      <c r="Q105" s="41">
        <v>50</v>
      </c>
      <c r="R105" s="41">
        <v>43</v>
      </c>
      <c r="S105" s="41">
        <v>38</v>
      </c>
      <c r="T105" s="57">
        <v>47</v>
      </c>
      <c r="U105" s="53">
        <f t="shared" si="30"/>
        <v>50</v>
      </c>
      <c r="V105" s="44">
        <f t="shared" si="31"/>
        <v>0</v>
      </c>
      <c r="W105" s="54">
        <v>9830</v>
      </c>
      <c r="X105" s="55">
        <v>4000</v>
      </c>
      <c r="Y105" s="41">
        <v>0.37042797109484676</v>
      </c>
      <c r="Z105" s="41">
        <f t="shared" si="32"/>
        <v>126.88030000000001</v>
      </c>
      <c r="AA105" s="41">
        <f t="shared" si="33"/>
        <v>0</v>
      </c>
      <c r="AB105" s="41">
        <f t="shared" si="34"/>
        <v>0.426315</v>
      </c>
      <c r="AC105" s="41" t="str">
        <f t="shared" si="35"/>
        <v/>
      </c>
      <c r="AD105" s="41" t="str">
        <f t="shared" si="36"/>
        <v/>
      </c>
      <c r="AE105" s="41">
        <f t="shared" si="37"/>
        <v>410</v>
      </c>
      <c r="AF105" s="41">
        <f t="shared" si="38"/>
        <v>410</v>
      </c>
      <c r="AG105" s="41">
        <f t="shared" si="39"/>
        <v>0</v>
      </c>
      <c r="AH105" s="41" t="str">
        <f t="shared" si="40"/>
        <v/>
      </c>
      <c r="AI105" s="41" t="str">
        <f t="shared" si="41"/>
        <v/>
      </c>
      <c r="AJ105" s="41" t="str">
        <f t="shared" si="42"/>
        <v/>
      </c>
      <c r="AK105" s="41" t="str">
        <f t="shared" si="43"/>
        <v/>
      </c>
      <c r="AL105" s="44">
        <f t="shared" si="44"/>
        <v>410</v>
      </c>
      <c r="AM105" s="44">
        <f t="shared" si="45"/>
        <v>463.72</v>
      </c>
      <c r="AN105" s="40">
        <f t="shared" si="46"/>
        <v>19459</v>
      </c>
      <c r="AO105" s="45">
        <f t="shared" si="47"/>
        <v>2.8574476651868366E-2</v>
      </c>
      <c r="AP105" s="40">
        <f t="shared" si="48"/>
        <v>293.17413044816942</v>
      </c>
      <c r="AQ105" s="41">
        <v>0</v>
      </c>
      <c r="AR105" s="40">
        <f t="shared" si="49"/>
        <v>9492</v>
      </c>
      <c r="AS105" s="40">
        <f t="shared" si="50"/>
        <v>510</v>
      </c>
      <c r="AT105" s="40">
        <f t="shared" si="51"/>
        <v>200</v>
      </c>
      <c r="AU105" s="40">
        <f t="shared" si="52"/>
        <v>8999</v>
      </c>
      <c r="AV105" s="46">
        <f t="shared" si="53"/>
        <v>9492</v>
      </c>
      <c r="AW105" s="40">
        <f>AX105-AV105</f>
        <v>0</v>
      </c>
      <c r="AX105" s="59">
        <f>IF(D105&gt;AV105,AV105+(D105-AV105),AV105)</f>
        <v>9492</v>
      </c>
    </row>
    <row r="106" spans="1:50" ht="15" customHeight="1" x14ac:dyDescent="0.25">
      <c r="A106" s="51">
        <v>11</v>
      </c>
      <c r="B106" s="51">
        <v>500</v>
      </c>
      <c r="C106" s="52" t="s">
        <v>221</v>
      </c>
      <c r="D106" s="39">
        <v>0</v>
      </c>
      <c r="E106" s="40">
        <v>0</v>
      </c>
      <c r="F106" s="41">
        <v>1004</v>
      </c>
      <c r="G106" s="40">
        <v>1047</v>
      </c>
      <c r="H106" s="42">
        <v>2.4140000000000001</v>
      </c>
      <c r="I106" s="41">
        <v>663</v>
      </c>
      <c r="J106" s="43">
        <f t="shared" si="27"/>
        <v>0.63319999999999999</v>
      </c>
      <c r="K106" s="41">
        <v>30</v>
      </c>
      <c r="L106" s="41">
        <v>821</v>
      </c>
      <c r="M106" s="41">
        <v>111</v>
      </c>
      <c r="N106" s="41">
        <f t="shared" si="28"/>
        <v>3.6540999999999997</v>
      </c>
      <c r="O106" s="41">
        <f t="shared" si="29"/>
        <v>13.520099999999999</v>
      </c>
      <c r="P106" s="41">
        <v>440</v>
      </c>
      <c r="Q106" s="41">
        <v>586</v>
      </c>
      <c r="R106" s="41">
        <v>687</v>
      </c>
      <c r="S106" s="41">
        <v>978</v>
      </c>
      <c r="T106" s="53">
        <v>1004</v>
      </c>
      <c r="U106" s="53">
        <f t="shared" si="30"/>
        <v>1004</v>
      </c>
      <c r="V106" s="44">
        <f t="shared" si="31"/>
        <v>0</v>
      </c>
      <c r="W106" s="54">
        <v>6229785</v>
      </c>
      <c r="X106" s="55">
        <v>805403</v>
      </c>
      <c r="Y106" s="41">
        <v>14.813263613576588</v>
      </c>
      <c r="Z106" s="41">
        <f t="shared" si="32"/>
        <v>67.777100000000004</v>
      </c>
      <c r="AA106" s="41">
        <f t="shared" si="33"/>
        <v>0</v>
      </c>
      <c r="AB106" s="41">
        <f t="shared" si="34"/>
        <v>0.426315</v>
      </c>
      <c r="AC106" s="41" t="str">
        <f t="shared" si="35"/>
        <v/>
      </c>
      <c r="AD106" s="41" t="str">
        <f t="shared" si="36"/>
        <v/>
      </c>
      <c r="AE106" s="41">
        <f t="shared" si="37"/>
        <v>757.54899999999998</v>
      </c>
      <c r="AF106" s="41">
        <f t="shared" si="38"/>
        <v>630</v>
      </c>
      <c r="AG106" s="41">
        <f t="shared" si="39"/>
        <v>0</v>
      </c>
      <c r="AH106" s="41" t="str">
        <f t="shared" si="40"/>
        <v/>
      </c>
      <c r="AI106" s="41" t="str">
        <f t="shared" si="41"/>
        <v/>
      </c>
      <c r="AJ106" s="41" t="str">
        <f t="shared" si="42"/>
        <v/>
      </c>
      <c r="AK106" s="41" t="str">
        <f t="shared" si="43"/>
        <v/>
      </c>
      <c r="AL106" s="44">
        <f t="shared" si="44"/>
        <v>630</v>
      </c>
      <c r="AM106" s="44">
        <f t="shared" si="45"/>
        <v>712.55</v>
      </c>
      <c r="AN106" s="40">
        <f t="shared" si="46"/>
        <v>0</v>
      </c>
      <c r="AO106" s="45">
        <f t="shared" si="47"/>
        <v>2.8574476651868366E-2</v>
      </c>
      <c r="AP106" s="40">
        <f t="shared" si="48"/>
        <v>0</v>
      </c>
      <c r="AQ106" s="41">
        <v>0</v>
      </c>
      <c r="AR106" s="40">
        <f t="shared" si="49"/>
        <v>0</v>
      </c>
      <c r="AS106" s="40">
        <f t="shared" si="50"/>
        <v>10470</v>
      </c>
      <c r="AT106" s="40">
        <f t="shared" si="51"/>
        <v>40270.15</v>
      </c>
      <c r="AU106" s="40">
        <f t="shared" si="52"/>
        <v>-10470</v>
      </c>
      <c r="AV106" s="46">
        <f t="shared" si="53"/>
        <v>0</v>
      </c>
      <c r="AW106" s="40">
        <f>AX106-AV106</f>
        <v>0</v>
      </c>
      <c r="AX106" s="59">
        <f>IF(D106&gt;AV106,AV106+(D106-AV106),AV106)</f>
        <v>0</v>
      </c>
    </row>
    <row r="107" spans="1:50" ht="15" customHeight="1" x14ac:dyDescent="0.25">
      <c r="A107" s="51">
        <v>11</v>
      </c>
      <c r="B107" s="51">
        <v>600</v>
      </c>
      <c r="C107" s="52" t="s">
        <v>123</v>
      </c>
      <c r="D107" s="39">
        <v>379930</v>
      </c>
      <c r="E107" s="40">
        <v>0</v>
      </c>
      <c r="F107" s="41">
        <v>770</v>
      </c>
      <c r="G107" s="40">
        <v>763</v>
      </c>
      <c r="H107" s="42">
        <v>2.4929999999999999</v>
      </c>
      <c r="I107" s="41">
        <v>1786</v>
      </c>
      <c r="J107" s="43">
        <f t="shared" si="27"/>
        <v>2.3408000000000002</v>
      </c>
      <c r="K107" s="41">
        <v>76</v>
      </c>
      <c r="L107" s="41">
        <v>357</v>
      </c>
      <c r="M107" s="41">
        <v>96</v>
      </c>
      <c r="N107" s="41">
        <f t="shared" si="28"/>
        <v>21.288499999999999</v>
      </c>
      <c r="O107" s="41">
        <f t="shared" si="29"/>
        <v>26.890799999999999</v>
      </c>
      <c r="P107" s="41">
        <v>1317</v>
      </c>
      <c r="Q107" s="41">
        <v>1001</v>
      </c>
      <c r="R107" s="41">
        <v>923</v>
      </c>
      <c r="S107" s="41">
        <v>860</v>
      </c>
      <c r="T107" s="57">
        <v>770</v>
      </c>
      <c r="U107" s="53">
        <f t="shared" si="30"/>
        <v>1317</v>
      </c>
      <c r="V107" s="44">
        <f t="shared" si="31"/>
        <v>42.07</v>
      </c>
      <c r="W107" s="54">
        <v>313929</v>
      </c>
      <c r="X107" s="55">
        <v>320964</v>
      </c>
      <c r="Y107" s="41">
        <v>1.1433886952371981</v>
      </c>
      <c r="Z107" s="41">
        <f t="shared" si="32"/>
        <v>673.43679999999995</v>
      </c>
      <c r="AA107" s="41">
        <f t="shared" si="33"/>
        <v>0</v>
      </c>
      <c r="AB107" s="41">
        <f t="shared" si="34"/>
        <v>0.426315</v>
      </c>
      <c r="AC107" s="41" t="str">
        <f t="shared" si="35"/>
        <v/>
      </c>
      <c r="AD107" s="41" t="str">
        <f t="shared" si="36"/>
        <v/>
      </c>
      <c r="AE107" s="41">
        <f t="shared" si="37"/>
        <v>653.32100000000003</v>
      </c>
      <c r="AF107" s="41">
        <f t="shared" si="38"/>
        <v>630</v>
      </c>
      <c r="AG107" s="41">
        <f t="shared" si="39"/>
        <v>0</v>
      </c>
      <c r="AH107" s="41" t="str">
        <f t="shared" si="40"/>
        <v/>
      </c>
      <c r="AI107" s="41" t="str">
        <f t="shared" si="41"/>
        <v/>
      </c>
      <c r="AJ107" s="41" t="str">
        <f t="shared" si="42"/>
        <v/>
      </c>
      <c r="AK107" s="41" t="str">
        <f t="shared" si="43"/>
        <v/>
      </c>
      <c r="AL107" s="44">
        <f t="shared" si="44"/>
        <v>630</v>
      </c>
      <c r="AM107" s="44">
        <f t="shared" si="45"/>
        <v>712.55</v>
      </c>
      <c r="AN107" s="40">
        <f t="shared" si="46"/>
        <v>409843</v>
      </c>
      <c r="AO107" s="45">
        <f t="shared" si="47"/>
        <v>2.8574476651868366E-2</v>
      </c>
      <c r="AP107" s="40">
        <f t="shared" si="48"/>
        <v>854.74832008733847</v>
      </c>
      <c r="AQ107" s="41">
        <v>0</v>
      </c>
      <c r="AR107" s="40">
        <f t="shared" si="49"/>
        <v>380785</v>
      </c>
      <c r="AS107" s="40">
        <f t="shared" si="50"/>
        <v>7630</v>
      </c>
      <c r="AT107" s="40">
        <f t="shared" si="51"/>
        <v>16048.2</v>
      </c>
      <c r="AU107" s="40">
        <f t="shared" si="52"/>
        <v>372300</v>
      </c>
      <c r="AV107" s="46">
        <f t="shared" si="53"/>
        <v>380785</v>
      </c>
      <c r="AW107" s="40">
        <f>AX107-AV107</f>
        <v>0</v>
      </c>
      <c r="AX107" s="59">
        <f>IF(D107&gt;AV107,AV107+(D107-AV107),AV107)</f>
        <v>380785</v>
      </c>
    </row>
    <row r="108" spans="1:50" ht="15" customHeight="1" x14ac:dyDescent="0.25">
      <c r="A108" s="51">
        <v>11</v>
      </c>
      <c r="B108" s="51">
        <v>700</v>
      </c>
      <c r="C108" s="52" t="s">
        <v>259</v>
      </c>
      <c r="D108" s="39">
        <v>0</v>
      </c>
      <c r="E108" s="40">
        <v>0</v>
      </c>
      <c r="F108" s="41">
        <v>110</v>
      </c>
      <c r="G108" s="40">
        <v>116</v>
      </c>
      <c r="H108" s="42">
        <v>2.1890000000000001</v>
      </c>
      <c r="I108" s="41">
        <v>0</v>
      </c>
      <c r="J108" s="43">
        <f t="shared" si="27"/>
        <v>0</v>
      </c>
      <c r="K108" s="41">
        <v>3</v>
      </c>
      <c r="L108" s="41">
        <v>124</v>
      </c>
      <c r="M108" s="41">
        <v>32</v>
      </c>
      <c r="N108" s="41">
        <f t="shared" si="28"/>
        <v>2.4194</v>
      </c>
      <c r="O108" s="41">
        <f t="shared" si="29"/>
        <v>25.8065</v>
      </c>
      <c r="P108" s="41">
        <v>147</v>
      </c>
      <c r="Q108" s="41">
        <v>192</v>
      </c>
      <c r="R108" s="41">
        <v>118</v>
      </c>
      <c r="S108" s="41">
        <v>101</v>
      </c>
      <c r="T108" s="57">
        <v>110</v>
      </c>
      <c r="U108" s="53">
        <f t="shared" si="30"/>
        <v>192</v>
      </c>
      <c r="V108" s="44">
        <f t="shared" si="31"/>
        <v>39.58</v>
      </c>
      <c r="W108" s="54">
        <v>168429</v>
      </c>
      <c r="X108" s="55">
        <v>62906</v>
      </c>
      <c r="Y108" s="41">
        <v>2.2678691947607481</v>
      </c>
      <c r="Z108" s="41">
        <f t="shared" si="32"/>
        <v>48.503700000000002</v>
      </c>
      <c r="AA108" s="41">
        <f t="shared" si="33"/>
        <v>0</v>
      </c>
      <c r="AB108" s="41">
        <f t="shared" si="34"/>
        <v>0.426315</v>
      </c>
      <c r="AC108" s="41" t="str">
        <f t="shared" si="35"/>
        <v/>
      </c>
      <c r="AD108" s="41" t="str">
        <f t="shared" si="36"/>
        <v/>
      </c>
      <c r="AE108" s="41">
        <f t="shared" si="37"/>
        <v>415.87200000000001</v>
      </c>
      <c r="AF108" s="41">
        <f t="shared" si="38"/>
        <v>415.87200000000001</v>
      </c>
      <c r="AG108" s="41">
        <f t="shared" si="39"/>
        <v>0</v>
      </c>
      <c r="AH108" s="41" t="str">
        <f t="shared" si="40"/>
        <v/>
      </c>
      <c r="AI108" s="41" t="str">
        <f t="shared" si="41"/>
        <v/>
      </c>
      <c r="AJ108" s="41" t="str">
        <f t="shared" si="42"/>
        <v/>
      </c>
      <c r="AK108" s="41" t="str">
        <f t="shared" si="43"/>
        <v/>
      </c>
      <c r="AL108" s="44">
        <f t="shared" si="44"/>
        <v>415.87</v>
      </c>
      <c r="AM108" s="44">
        <f t="shared" si="45"/>
        <v>470.36</v>
      </c>
      <c r="AN108" s="40">
        <f t="shared" si="46"/>
        <v>0</v>
      </c>
      <c r="AO108" s="45">
        <f t="shared" si="47"/>
        <v>2.8574476651868366E-2</v>
      </c>
      <c r="AP108" s="40">
        <f t="shared" si="48"/>
        <v>0</v>
      </c>
      <c r="AQ108" s="41">
        <v>0</v>
      </c>
      <c r="AR108" s="40">
        <f t="shared" si="49"/>
        <v>0</v>
      </c>
      <c r="AS108" s="40">
        <f t="shared" si="50"/>
        <v>1160</v>
      </c>
      <c r="AT108" s="40">
        <f t="shared" si="51"/>
        <v>3145.3</v>
      </c>
      <c r="AU108" s="40">
        <f t="shared" si="52"/>
        <v>-1160</v>
      </c>
      <c r="AV108" s="46">
        <f t="shared" si="53"/>
        <v>0</v>
      </c>
      <c r="AW108" s="40">
        <f>AX108-AV108</f>
        <v>0</v>
      </c>
      <c r="AX108" s="59">
        <f>IF(D108&gt;AV108,AV108+(D108-AV108),AV108)</f>
        <v>0</v>
      </c>
    </row>
    <row r="109" spans="1:50" ht="15" customHeight="1" x14ac:dyDescent="0.25">
      <c r="A109" s="51">
        <v>11</v>
      </c>
      <c r="B109" s="51">
        <v>900</v>
      </c>
      <c r="C109" s="52" t="s">
        <v>325</v>
      </c>
      <c r="D109" s="39">
        <v>0</v>
      </c>
      <c r="E109" s="40">
        <v>0</v>
      </c>
      <c r="F109" s="41">
        <v>313</v>
      </c>
      <c r="G109" s="40">
        <v>322</v>
      </c>
      <c r="H109" s="42">
        <v>2.093</v>
      </c>
      <c r="I109" s="41">
        <v>431</v>
      </c>
      <c r="J109" s="43">
        <f t="shared" si="27"/>
        <v>1.3385</v>
      </c>
      <c r="K109" s="41">
        <v>19</v>
      </c>
      <c r="L109" s="41">
        <v>221</v>
      </c>
      <c r="M109" s="41">
        <v>45</v>
      </c>
      <c r="N109" s="41">
        <f t="shared" si="28"/>
        <v>8.5972999999999988</v>
      </c>
      <c r="O109" s="41">
        <f t="shared" si="29"/>
        <v>20.361999999999998</v>
      </c>
      <c r="P109" s="41">
        <v>220</v>
      </c>
      <c r="Q109" s="41">
        <v>285</v>
      </c>
      <c r="R109" s="41">
        <v>245</v>
      </c>
      <c r="S109" s="41">
        <v>285</v>
      </c>
      <c r="T109" s="57">
        <v>313</v>
      </c>
      <c r="U109" s="53">
        <f t="shared" si="30"/>
        <v>313</v>
      </c>
      <c r="V109" s="44">
        <f t="shared" si="31"/>
        <v>0</v>
      </c>
      <c r="W109" s="54">
        <v>483582</v>
      </c>
      <c r="X109" s="55">
        <v>230622</v>
      </c>
      <c r="Y109" s="41">
        <v>1.0221085966421466</v>
      </c>
      <c r="Z109" s="41">
        <f t="shared" si="32"/>
        <v>306.22969999999998</v>
      </c>
      <c r="AA109" s="41">
        <f t="shared" si="33"/>
        <v>0</v>
      </c>
      <c r="AB109" s="41">
        <f t="shared" si="34"/>
        <v>0.426315</v>
      </c>
      <c r="AC109" s="41" t="str">
        <f t="shared" si="35"/>
        <v/>
      </c>
      <c r="AD109" s="41" t="str">
        <f t="shared" si="36"/>
        <v/>
      </c>
      <c r="AE109" s="41">
        <f t="shared" si="37"/>
        <v>491.47399999999999</v>
      </c>
      <c r="AF109" s="41">
        <f t="shared" si="38"/>
        <v>491.47399999999999</v>
      </c>
      <c r="AG109" s="41">
        <f t="shared" si="39"/>
        <v>0</v>
      </c>
      <c r="AH109" s="41" t="str">
        <f t="shared" si="40"/>
        <v/>
      </c>
      <c r="AI109" s="41" t="str">
        <f t="shared" si="41"/>
        <v/>
      </c>
      <c r="AJ109" s="41" t="str">
        <f t="shared" si="42"/>
        <v/>
      </c>
      <c r="AK109" s="41" t="str">
        <f t="shared" si="43"/>
        <v/>
      </c>
      <c r="AL109" s="44">
        <f t="shared" si="44"/>
        <v>491.47</v>
      </c>
      <c r="AM109" s="44">
        <f t="shared" si="45"/>
        <v>555.87</v>
      </c>
      <c r="AN109" s="40">
        <f t="shared" si="46"/>
        <v>0</v>
      </c>
      <c r="AO109" s="45">
        <f t="shared" si="47"/>
        <v>2.8574476651868366E-2</v>
      </c>
      <c r="AP109" s="40">
        <f t="shared" si="48"/>
        <v>0</v>
      </c>
      <c r="AQ109" s="41">
        <v>0</v>
      </c>
      <c r="AR109" s="40">
        <f t="shared" si="49"/>
        <v>0</v>
      </c>
      <c r="AS109" s="40">
        <f t="shared" si="50"/>
        <v>3220</v>
      </c>
      <c r="AT109" s="40">
        <f t="shared" si="51"/>
        <v>11531.1</v>
      </c>
      <c r="AU109" s="40">
        <f t="shared" si="52"/>
        <v>-3220</v>
      </c>
      <c r="AV109" s="46">
        <f t="shared" si="53"/>
        <v>0</v>
      </c>
      <c r="AW109" s="40">
        <f>AX109-AV109</f>
        <v>0</v>
      </c>
      <c r="AX109" s="59">
        <f>IF(D109&gt;AV109,AV109+(D109-AV109),AV109)</f>
        <v>0</v>
      </c>
    </row>
    <row r="110" spans="1:50" ht="15" customHeight="1" x14ac:dyDescent="0.25">
      <c r="A110" s="51">
        <v>11</v>
      </c>
      <c r="B110" s="51">
        <v>1000</v>
      </c>
      <c r="C110" s="52" t="s">
        <v>466</v>
      </c>
      <c r="D110" s="39">
        <v>0</v>
      </c>
      <c r="E110" s="40">
        <v>0</v>
      </c>
      <c r="F110" s="41">
        <v>156</v>
      </c>
      <c r="G110" s="40">
        <v>161</v>
      </c>
      <c r="H110" s="42">
        <v>1.66</v>
      </c>
      <c r="I110" s="41">
        <v>193</v>
      </c>
      <c r="J110" s="43">
        <f t="shared" si="27"/>
        <v>1.1988000000000001</v>
      </c>
      <c r="K110" s="41">
        <v>1</v>
      </c>
      <c r="L110" s="41">
        <v>217</v>
      </c>
      <c r="M110" s="41">
        <v>38</v>
      </c>
      <c r="N110" s="41">
        <f t="shared" si="28"/>
        <v>0.46079999999999999</v>
      </c>
      <c r="O110" s="41">
        <f t="shared" si="29"/>
        <v>17.511499999999998</v>
      </c>
      <c r="P110" s="41">
        <v>171</v>
      </c>
      <c r="Q110" s="41">
        <v>191</v>
      </c>
      <c r="R110" s="41">
        <v>224</v>
      </c>
      <c r="S110" s="41">
        <v>180</v>
      </c>
      <c r="T110" s="57">
        <v>156</v>
      </c>
      <c r="U110" s="53">
        <f t="shared" si="30"/>
        <v>224</v>
      </c>
      <c r="V110" s="44">
        <f t="shared" si="31"/>
        <v>28.13</v>
      </c>
      <c r="W110" s="54">
        <v>463066</v>
      </c>
      <c r="X110" s="55">
        <v>286020</v>
      </c>
      <c r="Y110" s="41">
        <v>0.85766343318965188</v>
      </c>
      <c r="Z110" s="41">
        <f t="shared" si="32"/>
        <v>181.8895</v>
      </c>
      <c r="AA110" s="41">
        <f t="shared" si="33"/>
        <v>0</v>
      </c>
      <c r="AB110" s="41">
        <f t="shared" si="34"/>
        <v>0.426315</v>
      </c>
      <c r="AC110" s="41" t="str">
        <f t="shared" si="35"/>
        <v/>
      </c>
      <c r="AD110" s="41" t="str">
        <f t="shared" si="36"/>
        <v/>
      </c>
      <c r="AE110" s="41">
        <f t="shared" si="37"/>
        <v>432.387</v>
      </c>
      <c r="AF110" s="41">
        <f t="shared" si="38"/>
        <v>432.387</v>
      </c>
      <c r="AG110" s="41">
        <f t="shared" si="39"/>
        <v>0</v>
      </c>
      <c r="AH110" s="41" t="str">
        <f t="shared" si="40"/>
        <v/>
      </c>
      <c r="AI110" s="41" t="str">
        <f t="shared" si="41"/>
        <v/>
      </c>
      <c r="AJ110" s="41" t="str">
        <f t="shared" si="42"/>
        <v/>
      </c>
      <c r="AK110" s="41" t="str">
        <f t="shared" si="43"/>
        <v/>
      </c>
      <c r="AL110" s="44">
        <f t="shared" si="44"/>
        <v>432.39</v>
      </c>
      <c r="AM110" s="44">
        <f t="shared" si="45"/>
        <v>489.05</v>
      </c>
      <c r="AN110" s="40">
        <f t="shared" si="46"/>
        <v>0</v>
      </c>
      <c r="AO110" s="45">
        <f t="shared" si="47"/>
        <v>2.8574476651868366E-2</v>
      </c>
      <c r="AP110" s="40">
        <f t="shared" si="48"/>
        <v>0</v>
      </c>
      <c r="AQ110" s="41">
        <v>0</v>
      </c>
      <c r="AR110" s="40">
        <f t="shared" si="49"/>
        <v>0</v>
      </c>
      <c r="AS110" s="40">
        <f t="shared" si="50"/>
        <v>1610</v>
      </c>
      <c r="AT110" s="40">
        <f t="shared" si="51"/>
        <v>14301</v>
      </c>
      <c r="AU110" s="40">
        <f t="shared" si="52"/>
        <v>-1610</v>
      </c>
      <c r="AV110" s="46">
        <f t="shared" si="53"/>
        <v>0</v>
      </c>
      <c r="AW110" s="40">
        <f>AX110-AV110</f>
        <v>0</v>
      </c>
      <c r="AX110" s="59">
        <f>IF(D110&gt;AV110,AV110+(D110-AV110),AV110)</f>
        <v>0</v>
      </c>
    </row>
    <row r="111" spans="1:50" ht="15" customHeight="1" x14ac:dyDescent="0.25">
      <c r="A111" s="51">
        <v>11</v>
      </c>
      <c r="B111" s="51">
        <v>1200</v>
      </c>
      <c r="C111" s="52" t="s">
        <v>429</v>
      </c>
      <c r="D111" s="39">
        <v>0</v>
      </c>
      <c r="E111" s="40">
        <v>0</v>
      </c>
      <c r="F111" s="41">
        <v>1004</v>
      </c>
      <c r="G111" s="40">
        <v>1072</v>
      </c>
      <c r="H111" s="42">
        <v>2.1920000000000002</v>
      </c>
      <c r="I111" s="41">
        <v>200</v>
      </c>
      <c r="J111" s="43">
        <f t="shared" si="27"/>
        <v>0.18659999999999999</v>
      </c>
      <c r="K111" s="41">
        <v>65</v>
      </c>
      <c r="L111" s="41">
        <v>1150</v>
      </c>
      <c r="M111" s="41">
        <v>139</v>
      </c>
      <c r="N111" s="41">
        <f t="shared" si="28"/>
        <v>5.6522000000000006</v>
      </c>
      <c r="O111" s="41">
        <f t="shared" si="29"/>
        <v>12.087</v>
      </c>
      <c r="P111" s="41">
        <v>410</v>
      </c>
      <c r="Q111" s="41">
        <v>583</v>
      </c>
      <c r="R111" s="41">
        <v>693</v>
      </c>
      <c r="S111" s="41">
        <v>966</v>
      </c>
      <c r="T111" s="53">
        <v>1004</v>
      </c>
      <c r="U111" s="53">
        <f t="shared" si="30"/>
        <v>1004</v>
      </c>
      <c r="V111" s="44">
        <f t="shared" si="31"/>
        <v>0</v>
      </c>
      <c r="W111" s="54">
        <v>6095301</v>
      </c>
      <c r="X111" s="55">
        <v>1281252</v>
      </c>
      <c r="Y111" s="41">
        <v>18.145526929082298</v>
      </c>
      <c r="Z111" s="41">
        <f t="shared" si="32"/>
        <v>55.330399999999997</v>
      </c>
      <c r="AA111" s="41">
        <f t="shared" si="33"/>
        <v>0</v>
      </c>
      <c r="AB111" s="41">
        <f t="shared" si="34"/>
        <v>0.426315</v>
      </c>
      <c r="AC111" s="41" t="str">
        <f t="shared" si="35"/>
        <v/>
      </c>
      <c r="AD111" s="41" t="str">
        <f t="shared" si="36"/>
        <v/>
      </c>
      <c r="AE111" s="41">
        <f t="shared" si="37"/>
        <v>766.72399999999993</v>
      </c>
      <c r="AF111" s="41">
        <f t="shared" si="38"/>
        <v>630</v>
      </c>
      <c r="AG111" s="41">
        <f t="shared" si="39"/>
        <v>0</v>
      </c>
      <c r="AH111" s="41" t="str">
        <f t="shared" si="40"/>
        <v/>
      </c>
      <c r="AI111" s="41" t="str">
        <f t="shared" si="41"/>
        <v/>
      </c>
      <c r="AJ111" s="41" t="str">
        <f t="shared" si="42"/>
        <v/>
      </c>
      <c r="AK111" s="41" t="str">
        <f t="shared" si="43"/>
        <v/>
      </c>
      <c r="AL111" s="44">
        <f t="shared" si="44"/>
        <v>630</v>
      </c>
      <c r="AM111" s="44">
        <f t="shared" si="45"/>
        <v>712.55</v>
      </c>
      <c r="AN111" s="40">
        <f t="shared" si="46"/>
        <v>0</v>
      </c>
      <c r="AO111" s="45">
        <f t="shared" si="47"/>
        <v>2.8574476651868366E-2</v>
      </c>
      <c r="AP111" s="40">
        <f t="shared" si="48"/>
        <v>0</v>
      </c>
      <c r="AQ111" s="41">
        <v>0</v>
      </c>
      <c r="AR111" s="40">
        <f t="shared" si="49"/>
        <v>0</v>
      </c>
      <c r="AS111" s="40">
        <f t="shared" si="50"/>
        <v>10720</v>
      </c>
      <c r="AT111" s="40">
        <f t="shared" si="51"/>
        <v>64062.600000000006</v>
      </c>
      <c r="AU111" s="40">
        <f t="shared" si="52"/>
        <v>-10720</v>
      </c>
      <c r="AV111" s="46">
        <f t="shared" si="53"/>
        <v>0</v>
      </c>
      <c r="AW111" s="40">
        <f>AX111-AV111</f>
        <v>0</v>
      </c>
      <c r="AX111" s="59">
        <f>IF(D111&gt;AV111,AV111+(D111-AV111),AV111)</f>
        <v>0</v>
      </c>
    </row>
    <row r="112" spans="1:50" ht="15" customHeight="1" x14ac:dyDescent="0.25">
      <c r="A112" s="51">
        <v>11</v>
      </c>
      <c r="B112" s="51">
        <v>1500</v>
      </c>
      <c r="C112" s="52" t="s">
        <v>617</v>
      </c>
      <c r="D112" s="39">
        <v>130248</v>
      </c>
      <c r="E112" s="40">
        <v>0</v>
      </c>
      <c r="F112" s="41">
        <v>469</v>
      </c>
      <c r="G112" s="40">
        <v>492</v>
      </c>
      <c r="H112" s="42">
        <v>2.4119999999999999</v>
      </c>
      <c r="I112" s="41">
        <v>418</v>
      </c>
      <c r="J112" s="43">
        <f t="shared" si="27"/>
        <v>0.84960000000000002</v>
      </c>
      <c r="K112" s="41">
        <v>21</v>
      </c>
      <c r="L112" s="41">
        <v>210</v>
      </c>
      <c r="M112" s="41">
        <v>51</v>
      </c>
      <c r="N112" s="41">
        <f t="shared" si="28"/>
        <v>10</v>
      </c>
      <c r="O112" s="41">
        <f t="shared" si="29"/>
        <v>24.285699999999999</v>
      </c>
      <c r="P112" s="41">
        <v>374</v>
      </c>
      <c r="Q112" s="41">
        <v>341</v>
      </c>
      <c r="R112" s="41">
        <v>306</v>
      </c>
      <c r="S112" s="41">
        <v>420</v>
      </c>
      <c r="T112" s="57">
        <v>469</v>
      </c>
      <c r="U112" s="53">
        <f t="shared" si="30"/>
        <v>469</v>
      </c>
      <c r="V112" s="44">
        <f t="shared" si="31"/>
        <v>0</v>
      </c>
      <c r="W112" s="54">
        <v>366612</v>
      </c>
      <c r="X112" s="55">
        <v>294197</v>
      </c>
      <c r="Y112" s="41">
        <v>0.87892337725116876</v>
      </c>
      <c r="Z112" s="41">
        <f t="shared" si="32"/>
        <v>533.60739999999998</v>
      </c>
      <c r="AA112" s="41">
        <f t="shared" si="33"/>
        <v>0</v>
      </c>
      <c r="AB112" s="41">
        <f t="shared" si="34"/>
        <v>0.426315</v>
      </c>
      <c r="AC112" s="41" t="str">
        <f t="shared" si="35"/>
        <v/>
      </c>
      <c r="AD112" s="41" t="str">
        <f t="shared" si="36"/>
        <v/>
      </c>
      <c r="AE112" s="41">
        <f t="shared" si="37"/>
        <v>553.86400000000003</v>
      </c>
      <c r="AF112" s="41">
        <f t="shared" si="38"/>
        <v>553.86400000000003</v>
      </c>
      <c r="AG112" s="41">
        <f t="shared" si="39"/>
        <v>0</v>
      </c>
      <c r="AH112" s="41" t="str">
        <f t="shared" si="40"/>
        <v/>
      </c>
      <c r="AI112" s="41" t="str">
        <f t="shared" si="41"/>
        <v/>
      </c>
      <c r="AJ112" s="41" t="str">
        <f t="shared" si="42"/>
        <v/>
      </c>
      <c r="AK112" s="41" t="str">
        <f t="shared" si="43"/>
        <v/>
      </c>
      <c r="AL112" s="44">
        <f t="shared" si="44"/>
        <v>553.86</v>
      </c>
      <c r="AM112" s="44">
        <f t="shared" si="45"/>
        <v>626.42999999999995</v>
      </c>
      <c r="AN112" s="40">
        <f t="shared" si="46"/>
        <v>151911</v>
      </c>
      <c r="AO112" s="45">
        <f t="shared" si="47"/>
        <v>2.8574476651868366E-2</v>
      </c>
      <c r="AP112" s="40">
        <f t="shared" si="48"/>
        <v>619.00888770942447</v>
      </c>
      <c r="AQ112" s="41">
        <v>0</v>
      </c>
      <c r="AR112" s="40">
        <f t="shared" si="49"/>
        <v>130867</v>
      </c>
      <c r="AS112" s="40">
        <f t="shared" si="50"/>
        <v>4920</v>
      </c>
      <c r="AT112" s="40">
        <f t="shared" si="51"/>
        <v>14709.85</v>
      </c>
      <c r="AU112" s="40">
        <f t="shared" si="52"/>
        <v>125328</v>
      </c>
      <c r="AV112" s="46">
        <f t="shared" si="53"/>
        <v>130867</v>
      </c>
      <c r="AW112" s="40">
        <f>AX112-AV112</f>
        <v>0</v>
      </c>
      <c r="AX112" s="59">
        <f>IF(D112&gt;AV112,AV112+(D112-AV112),AV112)</f>
        <v>130867</v>
      </c>
    </row>
    <row r="113" spans="1:50" ht="15" customHeight="1" x14ac:dyDescent="0.25">
      <c r="A113" s="51">
        <v>11</v>
      </c>
      <c r="B113" s="51">
        <v>1600</v>
      </c>
      <c r="C113" s="52" t="s">
        <v>620</v>
      </c>
      <c r="D113" s="39">
        <v>308028</v>
      </c>
      <c r="E113" s="40">
        <v>0</v>
      </c>
      <c r="F113" s="41">
        <v>944</v>
      </c>
      <c r="G113" s="40">
        <v>945</v>
      </c>
      <c r="H113" s="42">
        <v>2.0259999999999998</v>
      </c>
      <c r="I113" s="41">
        <v>542</v>
      </c>
      <c r="J113" s="43">
        <f t="shared" si="27"/>
        <v>0.57350000000000001</v>
      </c>
      <c r="K113" s="41">
        <v>51</v>
      </c>
      <c r="L113" s="41">
        <v>511</v>
      </c>
      <c r="M113" s="41">
        <v>164</v>
      </c>
      <c r="N113" s="41">
        <f t="shared" si="28"/>
        <v>9.9803999999999995</v>
      </c>
      <c r="O113" s="41">
        <f t="shared" si="29"/>
        <v>32.093899999999998</v>
      </c>
      <c r="P113" s="41">
        <v>803</v>
      </c>
      <c r="Q113" s="41">
        <v>881</v>
      </c>
      <c r="R113" s="41">
        <v>871</v>
      </c>
      <c r="S113" s="41">
        <v>928</v>
      </c>
      <c r="T113" s="57">
        <v>944</v>
      </c>
      <c r="U113" s="53">
        <f t="shared" si="30"/>
        <v>944</v>
      </c>
      <c r="V113" s="44">
        <f t="shared" si="31"/>
        <v>0</v>
      </c>
      <c r="W113" s="54">
        <v>559298</v>
      </c>
      <c r="X113" s="55">
        <v>498400</v>
      </c>
      <c r="Y113" s="41">
        <v>1.2007418567190273</v>
      </c>
      <c r="Z113" s="41">
        <f t="shared" si="32"/>
        <v>786.18060000000003</v>
      </c>
      <c r="AA113" s="41">
        <f t="shared" si="33"/>
        <v>0</v>
      </c>
      <c r="AB113" s="41">
        <f t="shared" si="34"/>
        <v>0.426315</v>
      </c>
      <c r="AC113" s="41" t="str">
        <f t="shared" si="35"/>
        <v/>
      </c>
      <c r="AD113" s="41" t="str">
        <f t="shared" si="36"/>
        <v/>
      </c>
      <c r="AE113" s="41">
        <f t="shared" si="37"/>
        <v>720.11500000000001</v>
      </c>
      <c r="AF113" s="41">
        <f t="shared" si="38"/>
        <v>630</v>
      </c>
      <c r="AG113" s="41">
        <f t="shared" si="39"/>
        <v>0</v>
      </c>
      <c r="AH113" s="41" t="str">
        <f t="shared" si="40"/>
        <v/>
      </c>
      <c r="AI113" s="41" t="str">
        <f t="shared" si="41"/>
        <v/>
      </c>
      <c r="AJ113" s="41" t="str">
        <f t="shared" si="42"/>
        <v/>
      </c>
      <c r="AK113" s="41" t="str">
        <f t="shared" si="43"/>
        <v/>
      </c>
      <c r="AL113" s="44">
        <f t="shared" si="44"/>
        <v>630</v>
      </c>
      <c r="AM113" s="44">
        <f t="shared" si="45"/>
        <v>712.55</v>
      </c>
      <c r="AN113" s="40">
        <f t="shared" si="46"/>
        <v>434923</v>
      </c>
      <c r="AO113" s="45">
        <f t="shared" si="47"/>
        <v>2.8574476651868366E-2</v>
      </c>
      <c r="AP113" s="40">
        <f t="shared" si="48"/>
        <v>3625.9582147388364</v>
      </c>
      <c r="AQ113" s="41">
        <v>0</v>
      </c>
      <c r="AR113" s="40">
        <f t="shared" si="49"/>
        <v>311654</v>
      </c>
      <c r="AS113" s="40">
        <f t="shared" si="50"/>
        <v>9450</v>
      </c>
      <c r="AT113" s="40">
        <f t="shared" si="51"/>
        <v>24920</v>
      </c>
      <c r="AU113" s="40">
        <f t="shared" si="52"/>
        <v>298578</v>
      </c>
      <c r="AV113" s="46">
        <f t="shared" si="53"/>
        <v>311654</v>
      </c>
      <c r="AW113" s="40">
        <f>AX113-AV113</f>
        <v>0</v>
      </c>
      <c r="AX113" s="59">
        <f>IF(D113&gt;AV113,AV113+(D113-AV113),AV113)</f>
        <v>311654</v>
      </c>
    </row>
    <row r="114" spans="1:50" ht="15" customHeight="1" x14ac:dyDescent="0.25">
      <c r="A114" s="51">
        <v>11</v>
      </c>
      <c r="B114" s="51">
        <v>1900</v>
      </c>
      <c r="C114" s="52" t="s">
        <v>644</v>
      </c>
      <c r="D114" s="39">
        <v>80562</v>
      </c>
      <c r="E114" s="40">
        <v>0</v>
      </c>
      <c r="F114" s="41">
        <v>370</v>
      </c>
      <c r="G114" s="40">
        <v>408</v>
      </c>
      <c r="H114" s="42">
        <v>2.0920000000000001</v>
      </c>
      <c r="I114" s="41">
        <v>381</v>
      </c>
      <c r="J114" s="43">
        <f t="shared" si="27"/>
        <v>0.93379999999999996</v>
      </c>
      <c r="K114" s="41">
        <v>28</v>
      </c>
      <c r="L114" s="41">
        <v>217</v>
      </c>
      <c r="M114" s="41">
        <v>76</v>
      </c>
      <c r="N114" s="41">
        <f t="shared" si="28"/>
        <v>12.9032</v>
      </c>
      <c r="O114" s="41">
        <f t="shared" si="29"/>
        <v>35.022999999999996</v>
      </c>
      <c r="P114" s="41">
        <v>403</v>
      </c>
      <c r="Q114" s="41">
        <v>396</v>
      </c>
      <c r="R114" s="41">
        <v>342</v>
      </c>
      <c r="S114" s="41">
        <v>372</v>
      </c>
      <c r="T114" s="57">
        <v>370</v>
      </c>
      <c r="U114" s="53">
        <f t="shared" si="30"/>
        <v>403</v>
      </c>
      <c r="V114" s="44">
        <f t="shared" si="31"/>
        <v>0</v>
      </c>
      <c r="W114" s="54">
        <v>217294</v>
      </c>
      <c r="X114" s="55">
        <v>200864</v>
      </c>
      <c r="Y114" s="41">
        <v>1.3759666067950893</v>
      </c>
      <c r="Z114" s="41">
        <f t="shared" si="32"/>
        <v>268.90190000000001</v>
      </c>
      <c r="AA114" s="41">
        <f t="shared" si="33"/>
        <v>0</v>
      </c>
      <c r="AB114" s="41">
        <f t="shared" si="34"/>
        <v>0.426315</v>
      </c>
      <c r="AC114" s="41" t="str">
        <f t="shared" si="35"/>
        <v/>
      </c>
      <c r="AD114" s="41" t="str">
        <f t="shared" si="36"/>
        <v/>
      </c>
      <c r="AE114" s="41">
        <f t="shared" si="37"/>
        <v>523.03600000000006</v>
      </c>
      <c r="AF114" s="41">
        <f t="shared" si="38"/>
        <v>523.03600000000006</v>
      </c>
      <c r="AG114" s="41">
        <f t="shared" si="39"/>
        <v>0</v>
      </c>
      <c r="AH114" s="41" t="str">
        <f t="shared" si="40"/>
        <v/>
      </c>
      <c r="AI114" s="41" t="str">
        <f t="shared" si="41"/>
        <v/>
      </c>
      <c r="AJ114" s="41" t="str">
        <f t="shared" si="42"/>
        <v/>
      </c>
      <c r="AK114" s="41" t="str">
        <f t="shared" si="43"/>
        <v/>
      </c>
      <c r="AL114" s="44">
        <f t="shared" si="44"/>
        <v>523.04</v>
      </c>
      <c r="AM114" s="44">
        <f t="shared" si="45"/>
        <v>591.58000000000004</v>
      </c>
      <c r="AN114" s="40">
        <f t="shared" si="46"/>
        <v>148729</v>
      </c>
      <c r="AO114" s="45">
        <f t="shared" si="47"/>
        <v>2.8574476651868366E-2</v>
      </c>
      <c r="AP114" s="40">
        <f t="shared" si="48"/>
        <v>1947.836349927911</v>
      </c>
      <c r="AQ114" s="41">
        <v>0</v>
      </c>
      <c r="AR114" s="40">
        <f t="shared" si="49"/>
        <v>82510</v>
      </c>
      <c r="AS114" s="40">
        <f t="shared" si="50"/>
        <v>4080</v>
      </c>
      <c r="AT114" s="40">
        <f t="shared" si="51"/>
        <v>10043.200000000001</v>
      </c>
      <c r="AU114" s="40">
        <f t="shared" si="52"/>
        <v>76482</v>
      </c>
      <c r="AV114" s="46">
        <f t="shared" si="53"/>
        <v>82510</v>
      </c>
      <c r="AW114" s="40">
        <f>AX114-AV114</f>
        <v>0</v>
      </c>
      <c r="AX114" s="59">
        <f>IF(D114&gt;AV114,AV114+(D114-AV114),AV114)</f>
        <v>82510</v>
      </c>
    </row>
    <row r="115" spans="1:50" ht="15" customHeight="1" x14ac:dyDescent="0.25">
      <c r="A115" s="51">
        <v>11</v>
      </c>
      <c r="B115" s="51">
        <v>2300</v>
      </c>
      <c r="C115" s="52" t="s">
        <v>795</v>
      </c>
      <c r="D115" s="39">
        <v>32794</v>
      </c>
      <c r="E115" s="40">
        <v>0</v>
      </c>
      <c r="F115" s="41">
        <v>941</v>
      </c>
      <c r="G115" s="40">
        <v>913</v>
      </c>
      <c r="H115" s="42">
        <v>1.8680000000000001</v>
      </c>
      <c r="I115" s="41">
        <v>1414</v>
      </c>
      <c r="J115" s="43">
        <f t="shared" si="27"/>
        <v>1.5487</v>
      </c>
      <c r="K115" s="41">
        <v>41</v>
      </c>
      <c r="L115" s="41">
        <v>610</v>
      </c>
      <c r="M115" s="41">
        <v>223</v>
      </c>
      <c r="N115" s="41">
        <f t="shared" si="28"/>
        <v>6.7212999999999994</v>
      </c>
      <c r="O115" s="41">
        <f t="shared" si="29"/>
        <v>36.557400000000001</v>
      </c>
      <c r="P115" s="41">
        <v>1073</v>
      </c>
      <c r="Q115" s="41">
        <v>970</v>
      </c>
      <c r="R115" s="41">
        <v>950</v>
      </c>
      <c r="S115" s="41">
        <v>1069</v>
      </c>
      <c r="T115" s="57">
        <v>941</v>
      </c>
      <c r="U115" s="53">
        <f t="shared" si="30"/>
        <v>1073</v>
      </c>
      <c r="V115" s="44">
        <f t="shared" si="31"/>
        <v>14.91</v>
      </c>
      <c r="W115" s="54">
        <v>1590444</v>
      </c>
      <c r="X115" s="55">
        <v>1072702</v>
      </c>
      <c r="Y115" s="41">
        <v>2.4741388763191181</v>
      </c>
      <c r="Z115" s="41">
        <f t="shared" si="32"/>
        <v>380.33429999999998</v>
      </c>
      <c r="AA115" s="41">
        <f t="shared" si="33"/>
        <v>0</v>
      </c>
      <c r="AB115" s="41">
        <f t="shared" si="34"/>
        <v>0.426315</v>
      </c>
      <c r="AC115" s="41" t="str">
        <f t="shared" si="35"/>
        <v/>
      </c>
      <c r="AD115" s="41" t="str">
        <f t="shared" si="36"/>
        <v/>
      </c>
      <c r="AE115" s="41">
        <f t="shared" si="37"/>
        <v>708.37099999999998</v>
      </c>
      <c r="AF115" s="41">
        <f t="shared" si="38"/>
        <v>630</v>
      </c>
      <c r="AG115" s="41">
        <f t="shared" si="39"/>
        <v>0</v>
      </c>
      <c r="AH115" s="41" t="str">
        <f t="shared" si="40"/>
        <v/>
      </c>
      <c r="AI115" s="41" t="str">
        <f t="shared" si="41"/>
        <v/>
      </c>
      <c r="AJ115" s="41" t="str">
        <f t="shared" si="42"/>
        <v/>
      </c>
      <c r="AK115" s="41" t="str">
        <f t="shared" si="43"/>
        <v/>
      </c>
      <c r="AL115" s="44">
        <f t="shared" si="44"/>
        <v>630</v>
      </c>
      <c r="AM115" s="44">
        <f t="shared" si="45"/>
        <v>712.55</v>
      </c>
      <c r="AN115" s="40">
        <f t="shared" si="46"/>
        <v>0</v>
      </c>
      <c r="AO115" s="45">
        <f t="shared" si="47"/>
        <v>2.8574476651868366E-2</v>
      </c>
      <c r="AP115" s="40">
        <f t="shared" si="48"/>
        <v>-937.07138732137116</v>
      </c>
      <c r="AQ115" s="41">
        <v>0</v>
      </c>
      <c r="AR115" s="40">
        <f t="shared" si="49"/>
        <v>0</v>
      </c>
      <c r="AS115" s="40">
        <f t="shared" si="50"/>
        <v>9130</v>
      </c>
      <c r="AT115" s="40">
        <f t="shared" si="51"/>
        <v>53635.100000000006</v>
      </c>
      <c r="AU115" s="40">
        <f t="shared" si="52"/>
        <v>23664</v>
      </c>
      <c r="AV115" s="46">
        <f t="shared" si="53"/>
        <v>23664</v>
      </c>
      <c r="AW115" s="40">
        <f>AX115-AV115</f>
        <v>9130</v>
      </c>
      <c r="AX115" s="59">
        <f>IF(D115&gt;AV115,AV115+(D115-AV115),AV115)</f>
        <v>32794</v>
      </c>
    </row>
    <row r="116" spans="1:50" ht="15" customHeight="1" x14ac:dyDescent="0.25">
      <c r="A116" s="51">
        <v>11</v>
      </c>
      <c r="B116" s="51">
        <v>2600</v>
      </c>
      <c r="C116" s="52" t="s">
        <v>133</v>
      </c>
      <c r="D116" s="39">
        <v>0</v>
      </c>
      <c r="E116" s="40">
        <v>0</v>
      </c>
      <c r="F116" s="41">
        <v>114</v>
      </c>
      <c r="G116" s="40">
        <v>113</v>
      </c>
      <c r="H116" s="42">
        <v>1.915</v>
      </c>
      <c r="I116" s="41">
        <v>0</v>
      </c>
      <c r="J116" s="43">
        <f t="shared" si="27"/>
        <v>0</v>
      </c>
      <c r="K116" s="41">
        <v>11</v>
      </c>
      <c r="L116" s="41">
        <v>109</v>
      </c>
      <c r="M116" s="41">
        <v>39</v>
      </c>
      <c r="N116" s="41">
        <f t="shared" si="28"/>
        <v>10.091700000000001</v>
      </c>
      <c r="O116" s="41">
        <f t="shared" si="29"/>
        <v>35.779800000000002</v>
      </c>
      <c r="P116" s="41">
        <v>87</v>
      </c>
      <c r="Q116" s="41">
        <v>124</v>
      </c>
      <c r="R116" s="41">
        <v>132</v>
      </c>
      <c r="S116" s="41">
        <v>148</v>
      </c>
      <c r="T116" s="57">
        <v>114</v>
      </c>
      <c r="U116" s="53">
        <f t="shared" si="30"/>
        <v>148</v>
      </c>
      <c r="V116" s="44">
        <f t="shared" si="31"/>
        <v>23.65</v>
      </c>
      <c r="W116" s="54">
        <v>262508</v>
      </c>
      <c r="X116" s="55">
        <v>35789</v>
      </c>
      <c r="Y116" s="41">
        <v>2.611166152121168</v>
      </c>
      <c r="Z116" s="41">
        <f t="shared" si="32"/>
        <v>43.658700000000003</v>
      </c>
      <c r="AA116" s="41">
        <f t="shared" si="33"/>
        <v>0</v>
      </c>
      <c r="AB116" s="41">
        <f t="shared" si="34"/>
        <v>0.426315</v>
      </c>
      <c r="AC116" s="41" t="str">
        <f t="shared" si="35"/>
        <v/>
      </c>
      <c r="AD116" s="41" t="str">
        <f t="shared" si="36"/>
        <v/>
      </c>
      <c r="AE116" s="41">
        <f t="shared" si="37"/>
        <v>414.77100000000002</v>
      </c>
      <c r="AF116" s="41">
        <f t="shared" si="38"/>
        <v>414.77100000000002</v>
      </c>
      <c r="AG116" s="41">
        <f t="shared" si="39"/>
        <v>0</v>
      </c>
      <c r="AH116" s="41" t="str">
        <f t="shared" si="40"/>
        <v/>
      </c>
      <c r="AI116" s="41" t="str">
        <f t="shared" si="41"/>
        <v/>
      </c>
      <c r="AJ116" s="41" t="str">
        <f t="shared" si="42"/>
        <v/>
      </c>
      <c r="AK116" s="41" t="str">
        <f t="shared" si="43"/>
        <v/>
      </c>
      <c r="AL116" s="44">
        <f t="shared" si="44"/>
        <v>414.77</v>
      </c>
      <c r="AM116" s="44">
        <f t="shared" si="45"/>
        <v>469.12</v>
      </c>
      <c r="AN116" s="40">
        <f t="shared" si="46"/>
        <v>0</v>
      </c>
      <c r="AO116" s="45">
        <f t="shared" si="47"/>
        <v>2.8574476651868366E-2</v>
      </c>
      <c r="AP116" s="40">
        <f t="shared" si="48"/>
        <v>0</v>
      </c>
      <c r="AQ116" s="41">
        <v>0</v>
      </c>
      <c r="AR116" s="40">
        <f t="shared" si="49"/>
        <v>0</v>
      </c>
      <c r="AS116" s="40">
        <f t="shared" si="50"/>
        <v>1130</v>
      </c>
      <c r="AT116" s="40">
        <f t="shared" si="51"/>
        <v>1789.45</v>
      </c>
      <c r="AU116" s="40">
        <f t="shared" si="52"/>
        <v>-1130</v>
      </c>
      <c r="AV116" s="46">
        <f t="shared" si="53"/>
        <v>0</v>
      </c>
      <c r="AW116" s="40">
        <f>AX116-AV116</f>
        <v>0</v>
      </c>
      <c r="AX116" s="59">
        <f>IF(D116&gt;AV116,AV116+(D116-AV116),AV116)</f>
        <v>0</v>
      </c>
    </row>
    <row r="117" spans="1:50" ht="15" customHeight="1" x14ac:dyDescent="0.25">
      <c r="A117" s="51">
        <v>12</v>
      </c>
      <c r="B117" s="51">
        <v>100</v>
      </c>
      <c r="C117" s="52" t="s">
        <v>138</v>
      </c>
      <c r="D117" s="39">
        <v>441878</v>
      </c>
      <c r="E117" s="40">
        <v>0</v>
      </c>
      <c r="F117" s="41">
        <v>1360</v>
      </c>
      <c r="G117" s="40">
        <v>1304</v>
      </c>
      <c r="H117" s="42">
        <v>2.1480000000000001</v>
      </c>
      <c r="I117" s="41">
        <v>433</v>
      </c>
      <c r="J117" s="43">
        <f t="shared" si="27"/>
        <v>0.33210000000000001</v>
      </c>
      <c r="K117" s="41">
        <v>147</v>
      </c>
      <c r="L117" s="41">
        <v>660</v>
      </c>
      <c r="M117" s="41">
        <v>263</v>
      </c>
      <c r="N117" s="41">
        <f t="shared" si="28"/>
        <v>22.2727</v>
      </c>
      <c r="O117" s="41">
        <f t="shared" si="29"/>
        <v>39.848500000000001</v>
      </c>
      <c r="P117" s="41">
        <v>1491</v>
      </c>
      <c r="Q117" s="41">
        <v>1574</v>
      </c>
      <c r="R117" s="41">
        <v>1307</v>
      </c>
      <c r="S117" s="41">
        <v>1393</v>
      </c>
      <c r="T117" s="53">
        <v>1360</v>
      </c>
      <c r="U117" s="53">
        <f t="shared" si="30"/>
        <v>1574</v>
      </c>
      <c r="V117" s="44">
        <f t="shared" si="31"/>
        <v>17.149999999999999</v>
      </c>
      <c r="W117" s="54">
        <v>741384</v>
      </c>
      <c r="X117" s="55">
        <v>1087436</v>
      </c>
      <c r="Y117" s="41">
        <v>1.7437459169694995</v>
      </c>
      <c r="Z117" s="41">
        <f t="shared" si="32"/>
        <v>779.93010000000004</v>
      </c>
      <c r="AA117" s="41">
        <f t="shared" si="33"/>
        <v>0</v>
      </c>
      <c r="AB117" s="41">
        <f t="shared" si="34"/>
        <v>0.426315</v>
      </c>
      <c r="AC117" s="41" t="str">
        <f t="shared" si="35"/>
        <v/>
      </c>
      <c r="AD117" s="41" t="str">
        <f t="shared" si="36"/>
        <v/>
      </c>
      <c r="AE117" s="41">
        <f t="shared" si="37"/>
        <v>851.86799999999994</v>
      </c>
      <c r="AF117" s="41">
        <f t="shared" si="38"/>
        <v>630</v>
      </c>
      <c r="AG117" s="41">
        <f t="shared" si="39"/>
        <v>0</v>
      </c>
      <c r="AH117" s="41" t="str">
        <f t="shared" si="40"/>
        <v/>
      </c>
      <c r="AI117" s="41" t="str">
        <f t="shared" si="41"/>
        <v/>
      </c>
      <c r="AJ117" s="41" t="str">
        <f t="shared" si="42"/>
        <v/>
      </c>
      <c r="AK117" s="41" t="str">
        <f t="shared" si="43"/>
        <v/>
      </c>
      <c r="AL117" s="44">
        <f t="shared" si="44"/>
        <v>630</v>
      </c>
      <c r="AM117" s="44">
        <f t="shared" si="45"/>
        <v>712.55</v>
      </c>
      <c r="AN117" s="40">
        <f t="shared" si="46"/>
        <v>613102</v>
      </c>
      <c r="AO117" s="45">
        <f t="shared" si="47"/>
        <v>2.8574476651868366E-2</v>
      </c>
      <c r="AP117" s="40">
        <f t="shared" si="48"/>
        <v>4892.6361902395092</v>
      </c>
      <c r="AQ117" s="41">
        <v>0</v>
      </c>
      <c r="AR117" s="40">
        <f t="shared" si="49"/>
        <v>446771</v>
      </c>
      <c r="AS117" s="40">
        <f t="shared" si="50"/>
        <v>13040</v>
      </c>
      <c r="AT117" s="40">
        <f t="shared" si="51"/>
        <v>54371.8</v>
      </c>
      <c r="AU117" s="40">
        <f t="shared" si="52"/>
        <v>428838</v>
      </c>
      <c r="AV117" s="46">
        <f t="shared" si="53"/>
        <v>446771</v>
      </c>
      <c r="AW117" s="40">
        <f>AX117-AV117</f>
        <v>0</v>
      </c>
      <c r="AX117" s="59">
        <f>IF(D117&gt;AV117,AV117+(D117-AV117),AV117)</f>
        <v>446771</v>
      </c>
    </row>
    <row r="118" spans="1:50" ht="15" customHeight="1" x14ac:dyDescent="0.25">
      <c r="A118" s="51">
        <v>12</v>
      </c>
      <c r="B118" s="51">
        <v>400</v>
      </c>
      <c r="C118" s="52" t="s">
        <v>497</v>
      </c>
      <c r="D118" s="39">
        <v>119105</v>
      </c>
      <c r="E118" s="40">
        <v>0</v>
      </c>
      <c r="F118" s="41">
        <v>366</v>
      </c>
      <c r="G118" s="40">
        <v>344</v>
      </c>
      <c r="H118" s="42">
        <v>2.2629999999999999</v>
      </c>
      <c r="I118" s="41">
        <v>75</v>
      </c>
      <c r="J118" s="43">
        <f t="shared" si="27"/>
        <v>0.218</v>
      </c>
      <c r="K118" s="41">
        <v>126</v>
      </c>
      <c r="L118" s="41">
        <v>232</v>
      </c>
      <c r="M118" s="41">
        <v>47</v>
      </c>
      <c r="N118" s="41">
        <f t="shared" si="28"/>
        <v>54.310299999999998</v>
      </c>
      <c r="O118" s="41">
        <f t="shared" si="29"/>
        <v>20.258599999999998</v>
      </c>
      <c r="P118" s="41">
        <v>455</v>
      </c>
      <c r="Q118" s="41">
        <v>428</v>
      </c>
      <c r="R118" s="41">
        <v>419</v>
      </c>
      <c r="S118" s="41">
        <v>388</v>
      </c>
      <c r="T118" s="57">
        <v>366</v>
      </c>
      <c r="U118" s="53">
        <f t="shared" si="30"/>
        <v>455</v>
      </c>
      <c r="V118" s="44">
        <f t="shared" si="31"/>
        <v>24.4</v>
      </c>
      <c r="W118" s="54">
        <v>151286</v>
      </c>
      <c r="X118" s="55">
        <v>237841</v>
      </c>
      <c r="Y118" s="41">
        <v>0.64689488908828918</v>
      </c>
      <c r="Z118" s="41">
        <f t="shared" si="32"/>
        <v>565.77970000000005</v>
      </c>
      <c r="AA118" s="41">
        <f t="shared" si="33"/>
        <v>0</v>
      </c>
      <c r="AB118" s="41">
        <f t="shared" si="34"/>
        <v>0.426315</v>
      </c>
      <c r="AC118" s="41" t="str">
        <f t="shared" si="35"/>
        <v/>
      </c>
      <c r="AD118" s="41" t="str">
        <f t="shared" si="36"/>
        <v/>
      </c>
      <c r="AE118" s="41">
        <f t="shared" si="37"/>
        <v>499.548</v>
      </c>
      <c r="AF118" s="41">
        <f t="shared" si="38"/>
        <v>499.548</v>
      </c>
      <c r="AG118" s="41">
        <f t="shared" si="39"/>
        <v>0</v>
      </c>
      <c r="AH118" s="41" t="str">
        <f t="shared" si="40"/>
        <v/>
      </c>
      <c r="AI118" s="41" t="str">
        <f t="shared" si="41"/>
        <v/>
      </c>
      <c r="AJ118" s="41" t="str">
        <f t="shared" si="42"/>
        <v/>
      </c>
      <c r="AK118" s="41" t="str">
        <f t="shared" si="43"/>
        <v/>
      </c>
      <c r="AL118" s="44">
        <f t="shared" si="44"/>
        <v>499.55</v>
      </c>
      <c r="AM118" s="44">
        <f t="shared" si="45"/>
        <v>565.01</v>
      </c>
      <c r="AN118" s="40">
        <f t="shared" si="46"/>
        <v>129868</v>
      </c>
      <c r="AO118" s="45">
        <f t="shared" si="47"/>
        <v>2.8574476651868366E-2</v>
      </c>
      <c r="AP118" s="40">
        <f t="shared" si="48"/>
        <v>307.54709220405925</v>
      </c>
      <c r="AQ118" s="41">
        <v>0</v>
      </c>
      <c r="AR118" s="40">
        <f t="shared" si="49"/>
        <v>119413</v>
      </c>
      <c r="AS118" s="40">
        <f t="shared" si="50"/>
        <v>3440</v>
      </c>
      <c r="AT118" s="40">
        <f t="shared" si="51"/>
        <v>11892.050000000001</v>
      </c>
      <c r="AU118" s="40">
        <f t="shared" si="52"/>
        <v>115665</v>
      </c>
      <c r="AV118" s="46">
        <f t="shared" si="53"/>
        <v>119413</v>
      </c>
      <c r="AW118" s="40">
        <f>AX118-AV118</f>
        <v>0</v>
      </c>
      <c r="AX118" s="59">
        <f>IF(D118&gt;AV118,AV118+(D118-AV118),AV118)</f>
        <v>119413</v>
      </c>
    </row>
    <row r="119" spans="1:50" ht="15" customHeight="1" x14ac:dyDescent="0.25">
      <c r="A119" s="51">
        <v>12</v>
      </c>
      <c r="B119" s="51">
        <v>500</v>
      </c>
      <c r="C119" s="52" t="s">
        <v>516</v>
      </c>
      <c r="D119" s="39">
        <v>110423</v>
      </c>
      <c r="E119" s="40">
        <v>0</v>
      </c>
      <c r="F119" s="41">
        <v>369</v>
      </c>
      <c r="G119" s="40">
        <v>349</v>
      </c>
      <c r="H119" s="42">
        <v>2.4239999999999999</v>
      </c>
      <c r="I119" s="41">
        <v>25</v>
      </c>
      <c r="J119" s="43">
        <f t="shared" si="27"/>
        <v>7.1599999999999997E-2</v>
      </c>
      <c r="K119" s="41">
        <v>76</v>
      </c>
      <c r="L119" s="41">
        <v>150</v>
      </c>
      <c r="M119" s="41">
        <v>43</v>
      </c>
      <c r="N119" s="41">
        <f t="shared" si="28"/>
        <v>50.666699999999999</v>
      </c>
      <c r="O119" s="41">
        <f t="shared" si="29"/>
        <v>28.666699999999999</v>
      </c>
      <c r="P119" s="41">
        <v>427</v>
      </c>
      <c r="Q119" s="41">
        <v>417</v>
      </c>
      <c r="R119" s="41">
        <v>353</v>
      </c>
      <c r="S119" s="41">
        <v>326</v>
      </c>
      <c r="T119" s="57">
        <v>369</v>
      </c>
      <c r="U119" s="53">
        <f t="shared" si="30"/>
        <v>427</v>
      </c>
      <c r="V119" s="44">
        <f t="shared" si="31"/>
        <v>18.27</v>
      </c>
      <c r="W119" s="54">
        <v>95947</v>
      </c>
      <c r="X119" s="55">
        <v>147605</v>
      </c>
      <c r="Y119" s="41">
        <v>1.2309752014295048</v>
      </c>
      <c r="Z119" s="41">
        <f t="shared" si="32"/>
        <v>299.76229999999998</v>
      </c>
      <c r="AA119" s="41">
        <f t="shared" si="33"/>
        <v>0</v>
      </c>
      <c r="AB119" s="41">
        <f t="shared" si="34"/>
        <v>0.426315</v>
      </c>
      <c r="AC119" s="41" t="str">
        <f t="shared" si="35"/>
        <v/>
      </c>
      <c r="AD119" s="41" t="str">
        <f t="shared" si="36"/>
        <v/>
      </c>
      <c r="AE119" s="41">
        <f t="shared" si="37"/>
        <v>501.38299999999998</v>
      </c>
      <c r="AF119" s="41">
        <f t="shared" si="38"/>
        <v>501.38299999999998</v>
      </c>
      <c r="AG119" s="41">
        <f t="shared" si="39"/>
        <v>0</v>
      </c>
      <c r="AH119" s="41" t="str">
        <f t="shared" si="40"/>
        <v/>
      </c>
      <c r="AI119" s="41" t="str">
        <f t="shared" si="41"/>
        <v/>
      </c>
      <c r="AJ119" s="41" t="str">
        <f t="shared" si="42"/>
        <v/>
      </c>
      <c r="AK119" s="41" t="str">
        <f t="shared" si="43"/>
        <v/>
      </c>
      <c r="AL119" s="44">
        <f t="shared" si="44"/>
        <v>501.38</v>
      </c>
      <c r="AM119" s="44">
        <f t="shared" si="45"/>
        <v>567.08000000000004</v>
      </c>
      <c r="AN119" s="40">
        <f t="shared" si="46"/>
        <v>157007</v>
      </c>
      <c r="AO119" s="45">
        <f t="shared" si="47"/>
        <v>2.8574476651868366E-2</v>
      </c>
      <c r="AP119" s="40">
        <f t="shared" si="48"/>
        <v>1331.113420350636</v>
      </c>
      <c r="AQ119" s="41">
        <v>0</v>
      </c>
      <c r="AR119" s="40">
        <f t="shared" si="49"/>
        <v>111754</v>
      </c>
      <c r="AS119" s="40">
        <f t="shared" si="50"/>
        <v>3490</v>
      </c>
      <c r="AT119" s="40">
        <f t="shared" si="51"/>
        <v>7380.25</v>
      </c>
      <c r="AU119" s="40">
        <f t="shared" si="52"/>
        <v>106933</v>
      </c>
      <c r="AV119" s="46">
        <f t="shared" si="53"/>
        <v>111754</v>
      </c>
      <c r="AW119" s="40">
        <f>AX119-AV119</f>
        <v>0</v>
      </c>
      <c r="AX119" s="59">
        <f>IF(D119&gt;AV119,AV119+(D119-AV119),AV119)</f>
        <v>111754</v>
      </c>
    </row>
    <row r="120" spans="1:50" ht="15" customHeight="1" x14ac:dyDescent="0.25">
      <c r="A120" s="51">
        <v>12</v>
      </c>
      <c r="B120" s="51">
        <v>600</v>
      </c>
      <c r="C120" s="52" t="s">
        <v>530</v>
      </c>
      <c r="D120" s="39">
        <v>2297618</v>
      </c>
      <c r="E120" s="40">
        <v>0</v>
      </c>
      <c r="F120" s="41">
        <v>5383</v>
      </c>
      <c r="G120" s="40">
        <v>5246</v>
      </c>
      <c r="H120" s="42">
        <v>2.1829999999999998</v>
      </c>
      <c r="I120" s="41">
        <v>3781</v>
      </c>
      <c r="J120" s="43">
        <f t="shared" si="27"/>
        <v>0.72070000000000001</v>
      </c>
      <c r="K120" s="41">
        <v>514</v>
      </c>
      <c r="L120" s="41">
        <v>2519</v>
      </c>
      <c r="M120" s="41">
        <v>1237</v>
      </c>
      <c r="N120" s="41">
        <f t="shared" si="28"/>
        <v>20.404900000000001</v>
      </c>
      <c r="O120" s="41">
        <f t="shared" si="29"/>
        <v>49.1068</v>
      </c>
      <c r="P120" s="41">
        <v>5661</v>
      </c>
      <c r="Q120" s="41">
        <v>5845</v>
      </c>
      <c r="R120" s="41">
        <v>5499</v>
      </c>
      <c r="S120" s="41">
        <v>5346</v>
      </c>
      <c r="T120" s="53">
        <v>5383</v>
      </c>
      <c r="U120" s="53">
        <f t="shared" si="30"/>
        <v>5845</v>
      </c>
      <c r="V120" s="44">
        <f t="shared" si="31"/>
        <v>10.25</v>
      </c>
      <c r="W120" s="54">
        <v>2822246</v>
      </c>
      <c r="X120" s="55">
        <v>2411428</v>
      </c>
      <c r="Y120" s="41">
        <v>4.8576476030004772</v>
      </c>
      <c r="Z120" s="41">
        <f t="shared" si="32"/>
        <v>1108.1495</v>
      </c>
      <c r="AA120" s="41">
        <f t="shared" si="33"/>
        <v>0</v>
      </c>
      <c r="AB120" s="41">
        <f t="shared" si="34"/>
        <v>0.426315</v>
      </c>
      <c r="AC120" s="41" t="str">
        <f t="shared" si="35"/>
        <v/>
      </c>
      <c r="AD120" s="41" t="str">
        <f t="shared" si="36"/>
        <v/>
      </c>
      <c r="AE120" s="41" t="str">
        <f t="shared" si="37"/>
        <v/>
      </c>
      <c r="AF120" s="41" t="str">
        <f t="shared" si="38"/>
        <v/>
      </c>
      <c r="AG120" s="41">
        <f t="shared" si="39"/>
        <v>806.75373090999994</v>
      </c>
      <c r="AH120" s="41" t="str">
        <f t="shared" si="40"/>
        <v/>
      </c>
      <c r="AI120" s="41" t="str">
        <f t="shared" si="41"/>
        <v/>
      </c>
      <c r="AJ120" s="41" t="str">
        <f t="shared" si="42"/>
        <v/>
      </c>
      <c r="AK120" s="41" t="str">
        <f t="shared" si="43"/>
        <v/>
      </c>
      <c r="AL120" s="44">
        <f t="shared" si="44"/>
        <v>806.75</v>
      </c>
      <c r="AM120" s="44">
        <f t="shared" si="45"/>
        <v>912.46</v>
      </c>
      <c r="AN120" s="40">
        <f t="shared" si="46"/>
        <v>3583599</v>
      </c>
      <c r="AO120" s="45">
        <f t="shared" si="47"/>
        <v>2.8574476651868366E-2</v>
      </c>
      <c r="AP120" s="40">
        <f t="shared" si="48"/>
        <v>36746.234059246337</v>
      </c>
      <c r="AQ120" s="41">
        <v>0</v>
      </c>
      <c r="AR120" s="40">
        <f t="shared" si="49"/>
        <v>2334364</v>
      </c>
      <c r="AS120" s="40">
        <f t="shared" si="50"/>
        <v>52460</v>
      </c>
      <c r="AT120" s="40">
        <f t="shared" si="51"/>
        <v>120571.40000000001</v>
      </c>
      <c r="AU120" s="40">
        <f t="shared" si="52"/>
        <v>2245158</v>
      </c>
      <c r="AV120" s="46">
        <f t="shared" si="53"/>
        <v>2334364</v>
      </c>
      <c r="AW120" s="40">
        <f>AX120-AV120</f>
        <v>0</v>
      </c>
      <c r="AX120" s="59">
        <f>IF(D120&gt;AV120,AV120+(D120-AV120),AV120)</f>
        <v>2334364</v>
      </c>
    </row>
    <row r="121" spans="1:50" ht="15" customHeight="1" x14ac:dyDescent="0.25">
      <c r="A121" s="51">
        <v>12</v>
      </c>
      <c r="B121" s="51">
        <v>700</v>
      </c>
      <c r="C121" s="52" t="s">
        <v>808</v>
      </c>
      <c r="D121" s="39">
        <v>66316</v>
      </c>
      <c r="E121" s="40">
        <v>0</v>
      </c>
      <c r="F121" s="41">
        <v>205</v>
      </c>
      <c r="G121" s="40">
        <v>189</v>
      </c>
      <c r="H121" s="42">
        <v>2.1720000000000002</v>
      </c>
      <c r="I121" s="41">
        <v>0</v>
      </c>
      <c r="J121" s="43">
        <f t="shared" si="27"/>
        <v>0</v>
      </c>
      <c r="K121" s="41">
        <v>52</v>
      </c>
      <c r="L121" s="41">
        <v>101</v>
      </c>
      <c r="M121" s="41">
        <v>40</v>
      </c>
      <c r="N121" s="41">
        <f t="shared" si="28"/>
        <v>51.485099999999996</v>
      </c>
      <c r="O121" s="41">
        <f t="shared" si="29"/>
        <v>39.603999999999999</v>
      </c>
      <c r="P121" s="41">
        <v>228</v>
      </c>
      <c r="Q121" s="41">
        <v>238</v>
      </c>
      <c r="R121" s="41">
        <v>211</v>
      </c>
      <c r="S121" s="41">
        <v>209</v>
      </c>
      <c r="T121" s="57">
        <v>205</v>
      </c>
      <c r="U121" s="53">
        <f t="shared" si="30"/>
        <v>238</v>
      </c>
      <c r="V121" s="44">
        <f t="shared" si="31"/>
        <v>20.59</v>
      </c>
      <c r="W121" s="54">
        <v>33767</v>
      </c>
      <c r="X121" s="55">
        <v>88422</v>
      </c>
      <c r="Y121" s="41">
        <v>0.17465370495925078</v>
      </c>
      <c r="Z121" s="41">
        <f t="shared" si="32"/>
        <v>1173.7511999999999</v>
      </c>
      <c r="AA121" s="41">
        <f t="shared" si="33"/>
        <v>0</v>
      </c>
      <c r="AB121" s="41">
        <f t="shared" si="34"/>
        <v>0.426315</v>
      </c>
      <c r="AC121" s="41" t="str">
        <f t="shared" si="35"/>
        <v/>
      </c>
      <c r="AD121" s="41" t="str">
        <f t="shared" si="36"/>
        <v/>
      </c>
      <c r="AE121" s="41">
        <f t="shared" si="37"/>
        <v>442.66300000000001</v>
      </c>
      <c r="AF121" s="41">
        <f t="shared" si="38"/>
        <v>442.66300000000001</v>
      </c>
      <c r="AG121" s="41">
        <f t="shared" si="39"/>
        <v>0</v>
      </c>
      <c r="AH121" s="41" t="str">
        <f t="shared" si="40"/>
        <v/>
      </c>
      <c r="AI121" s="41" t="str">
        <f t="shared" si="41"/>
        <v/>
      </c>
      <c r="AJ121" s="41" t="str">
        <f t="shared" si="42"/>
        <v/>
      </c>
      <c r="AK121" s="41" t="str">
        <f t="shared" si="43"/>
        <v/>
      </c>
      <c r="AL121" s="44">
        <f t="shared" si="44"/>
        <v>442.66</v>
      </c>
      <c r="AM121" s="44">
        <f t="shared" si="45"/>
        <v>500.66</v>
      </c>
      <c r="AN121" s="40">
        <f t="shared" si="46"/>
        <v>80229</v>
      </c>
      <c r="AO121" s="45">
        <f t="shared" si="47"/>
        <v>2.8574476651868366E-2</v>
      </c>
      <c r="AP121" s="40">
        <f t="shared" si="48"/>
        <v>397.55669365744455</v>
      </c>
      <c r="AQ121" s="41">
        <v>0</v>
      </c>
      <c r="AR121" s="40">
        <f t="shared" si="49"/>
        <v>66714</v>
      </c>
      <c r="AS121" s="40">
        <f t="shared" si="50"/>
        <v>1890</v>
      </c>
      <c r="AT121" s="40">
        <f t="shared" si="51"/>
        <v>4421.1000000000004</v>
      </c>
      <c r="AU121" s="40">
        <f t="shared" si="52"/>
        <v>64426</v>
      </c>
      <c r="AV121" s="46">
        <f t="shared" si="53"/>
        <v>66714</v>
      </c>
      <c r="AW121" s="40">
        <f>AX121-AV121</f>
        <v>0</v>
      </c>
      <c r="AX121" s="59">
        <f>IF(D121&gt;AV121,AV121+(D121-AV121),AV121)</f>
        <v>66714</v>
      </c>
    </row>
    <row r="122" spans="1:50" ht="15" customHeight="1" x14ac:dyDescent="0.25">
      <c r="A122" s="51">
        <v>13</v>
      </c>
      <c r="B122" s="51">
        <v>200</v>
      </c>
      <c r="C122" s="52" t="s">
        <v>125</v>
      </c>
      <c r="D122" s="39">
        <v>49355</v>
      </c>
      <c r="E122" s="40">
        <v>0</v>
      </c>
      <c r="F122" s="41">
        <v>628</v>
      </c>
      <c r="G122" s="40">
        <v>640</v>
      </c>
      <c r="H122" s="42">
        <v>2.351</v>
      </c>
      <c r="I122" s="41">
        <v>560</v>
      </c>
      <c r="J122" s="43">
        <f t="shared" si="27"/>
        <v>0.875</v>
      </c>
      <c r="K122" s="41">
        <v>111</v>
      </c>
      <c r="L122" s="41">
        <v>336</v>
      </c>
      <c r="M122" s="41">
        <v>57</v>
      </c>
      <c r="N122" s="41">
        <f t="shared" si="28"/>
        <v>33.035699999999999</v>
      </c>
      <c r="O122" s="41">
        <f t="shared" si="29"/>
        <v>16.964299999999998</v>
      </c>
      <c r="P122" s="41">
        <v>324</v>
      </c>
      <c r="Q122" s="41">
        <v>458</v>
      </c>
      <c r="R122" s="41">
        <v>451</v>
      </c>
      <c r="S122" s="41">
        <v>582</v>
      </c>
      <c r="T122" s="57">
        <v>628</v>
      </c>
      <c r="U122" s="53">
        <f t="shared" si="30"/>
        <v>628</v>
      </c>
      <c r="V122" s="44">
        <f t="shared" si="31"/>
        <v>0</v>
      </c>
      <c r="W122" s="54">
        <v>883771</v>
      </c>
      <c r="X122" s="55">
        <v>296502</v>
      </c>
      <c r="Y122" s="41">
        <v>0.60141128067002625</v>
      </c>
      <c r="Z122" s="41">
        <f t="shared" si="32"/>
        <v>1044.2104999999999</v>
      </c>
      <c r="AA122" s="41">
        <f t="shared" si="33"/>
        <v>0</v>
      </c>
      <c r="AB122" s="41">
        <f t="shared" si="34"/>
        <v>0.426315</v>
      </c>
      <c r="AC122" s="41" t="str">
        <f t="shared" si="35"/>
        <v/>
      </c>
      <c r="AD122" s="41" t="str">
        <f t="shared" si="36"/>
        <v/>
      </c>
      <c r="AE122" s="41">
        <f t="shared" si="37"/>
        <v>608.18000000000006</v>
      </c>
      <c r="AF122" s="41">
        <f t="shared" si="38"/>
        <v>608.18000000000006</v>
      </c>
      <c r="AG122" s="41">
        <f t="shared" si="39"/>
        <v>0</v>
      </c>
      <c r="AH122" s="41" t="str">
        <f t="shared" si="40"/>
        <v/>
      </c>
      <c r="AI122" s="41" t="str">
        <f t="shared" si="41"/>
        <v/>
      </c>
      <c r="AJ122" s="41" t="str">
        <f t="shared" si="42"/>
        <v/>
      </c>
      <c r="AK122" s="41" t="str">
        <f t="shared" si="43"/>
        <v/>
      </c>
      <c r="AL122" s="44">
        <f t="shared" si="44"/>
        <v>608.17999999999995</v>
      </c>
      <c r="AM122" s="44">
        <f t="shared" si="45"/>
        <v>687.87</v>
      </c>
      <c r="AN122" s="40">
        <f t="shared" si="46"/>
        <v>63472</v>
      </c>
      <c r="AO122" s="45">
        <f t="shared" si="47"/>
        <v>2.8574476651868366E-2</v>
      </c>
      <c r="AP122" s="40">
        <f t="shared" si="48"/>
        <v>403.38588689442571</v>
      </c>
      <c r="AQ122" s="41">
        <v>0</v>
      </c>
      <c r="AR122" s="40">
        <f t="shared" si="49"/>
        <v>49758</v>
      </c>
      <c r="AS122" s="40">
        <f t="shared" si="50"/>
        <v>6400</v>
      </c>
      <c r="AT122" s="40">
        <f t="shared" si="51"/>
        <v>14825.1</v>
      </c>
      <c r="AU122" s="40">
        <f t="shared" si="52"/>
        <v>42955</v>
      </c>
      <c r="AV122" s="46">
        <f t="shared" si="53"/>
        <v>49758</v>
      </c>
      <c r="AW122" s="40">
        <f>AX122-AV122</f>
        <v>0</v>
      </c>
      <c r="AX122" s="59">
        <f>IF(D122&gt;AV122,AV122+(D122-AV122),AV122)</f>
        <v>49758</v>
      </c>
    </row>
    <row r="123" spans="1:50" ht="15" customHeight="1" x14ac:dyDescent="0.25">
      <c r="A123" s="51">
        <v>13</v>
      </c>
      <c r="B123" s="51">
        <v>300</v>
      </c>
      <c r="C123" s="52" t="s">
        <v>134</v>
      </c>
      <c r="D123" s="39">
        <v>265341</v>
      </c>
      <c r="E123" s="40">
        <v>0</v>
      </c>
      <c r="F123" s="41">
        <v>4967</v>
      </c>
      <c r="G123" s="40">
        <v>5501</v>
      </c>
      <c r="H123" s="42">
        <v>2.3149999999999999</v>
      </c>
      <c r="I123" s="41">
        <v>1325</v>
      </c>
      <c r="J123" s="43">
        <f t="shared" si="27"/>
        <v>0.2409</v>
      </c>
      <c r="K123" s="41">
        <v>272</v>
      </c>
      <c r="L123" s="41">
        <v>2238</v>
      </c>
      <c r="M123" s="41">
        <v>269</v>
      </c>
      <c r="N123" s="41">
        <f t="shared" si="28"/>
        <v>12.153700000000001</v>
      </c>
      <c r="O123" s="41">
        <f t="shared" si="29"/>
        <v>12.0197</v>
      </c>
      <c r="P123" s="41">
        <v>1068</v>
      </c>
      <c r="Q123" s="41">
        <v>1634</v>
      </c>
      <c r="R123" s="41">
        <v>2009</v>
      </c>
      <c r="S123" s="41">
        <v>2622</v>
      </c>
      <c r="T123" s="53">
        <v>4967</v>
      </c>
      <c r="U123" s="53">
        <f t="shared" si="30"/>
        <v>4967</v>
      </c>
      <c r="V123" s="44">
        <f t="shared" si="31"/>
        <v>0</v>
      </c>
      <c r="W123" s="54">
        <v>7309783</v>
      </c>
      <c r="X123" s="55">
        <v>2821831</v>
      </c>
      <c r="Y123" s="41">
        <v>14.988592997342073</v>
      </c>
      <c r="Z123" s="41">
        <f t="shared" si="32"/>
        <v>331.38529999999997</v>
      </c>
      <c r="AA123" s="41">
        <f t="shared" si="33"/>
        <v>0</v>
      </c>
      <c r="AB123" s="41">
        <f t="shared" si="34"/>
        <v>0.426315</v>
      </c>
      <c r="AC123" s="41" t="str">
        <f t="shared" si="35"/>
        <v/>
      </c>
      <c r="AD123" s="41" t="str">
        <f t="shared" si="36"/>
        <v/>
      </c>
      <c r="AE123" s="41" t="str">
        <f t="shared" si="37"/>
        <v/>
      </c>
      <c r="AF123" s="41" t="str">
        <f t="shared" si="38"/>
        <v/>
      </c>
      <c r="AG123" s="41">
        <f t="shared" si="39"/>
        <v>585.61631262999992</v>
      </c>
      <c r="AH123" s="41" t="str">
        <f t="shared" si="40"/>
        <v/>
      </c>
      <c r="AI123" s="41" t="str">
        <f t="shared" si="41"/>
        <v/>
      </c>
      <c r="AJ123" s="41" t="str">
        <f t="shared" si="42"/>
        <v/>
      </c>
      <c r="AK123" s="41" t="str">
        <f t="shared" si="43"/>
        <v/>
      </c>
      <c r="AL123" s="44">
        <f t="shared" si="44"/>
        <v>585.62</v>
      </c>
      <c r="AM123" s="44">
        <f t="shared" si="45"/>
        <v>662.36</v>
      </c>
      <c r="AN123" s="40">
        <f t="shared" si="46"/>
        <v>527372</v>
      </c>
      <c r="AO123" s="45">
        <f t="shared" si="47"/>
        <v>2.8574476651868366E-2</v>
      </c>
      <c r="AP123" s="40">
        <f t="shared" si="48"/>
        <v>7487.3986915657197</v>
      </c>
      <c r="AQ123" s="41">
        <v>0</v>
      </c>
      <c r="AR123" s="40">
        <f t="shared" si="49"/>
        <v>272828</v>
      </c>
      <c r="AS123" s="40">
        <f t="shared" si="50"/>
        <v>55010</v>
      </c>
      <c r="AT123" s="40">
        <f t="shared" si="51"/>
        <v>141091.55000000002</v>
      </c>
      <c r="AU123" s="40">
        <f t="shared" si="52"/>
        <v>210331</v>
      </c>
      <c r="AV123" s="46">
        <f t="shared" si="53"/>
        <v>272828</v>
      </c>
      <c r="AW123" s="40">
        <f>AX123-AV123</f>
        <v>0</v>
      </c>
      <c r="AX123" s="59">
        <f>IF(D123&gt;AV123,AV123+(D123-AV123),AV123)</f>
        <v>272828</v>
      </c>
    </row>
    <row r="124" spans="1:50" ht="15" customHeight="1" x14ac:dyDescent="0.25">
      <c r="A124" s="51">
        <v>13</v>
      </c>
      <c r="B124" s="51">
        <v>400</v>
      </c>
      <c r="C124" s="52" t="s">
        <v>341</v>
      </c>
      <c r="D124" s="39">
        <v>200347</v>
      </c>
      <c r="E124" s="40">
        <v>0</v>
      </c>
      <c r="F124" s="41">
        <v>1132</v>
      </c>
      <c r="G124" s="40">
        <v>1163</v>
      </c>
      <c r="H124" s="42">
        <v>2.6240000000000001</v>
      </c>
      <c r="I124" s="41">
        <v>174</v>
      </c>
      <c r="J124" s="43">
        <f t="shared" si="27"/>
        <v>0.14960000000000001</v>
      </c>
      <c r="K124" s="41">
        <v>123</v>
      </c>
      <c r="L124" s="41">
        <v>450</v>
      </c>
      <c r="M124" s="41">
        <v>17</v>
      </c>
      <c r="N124" s="41">
        <f t="shared" si="28"/>
        <v>27.333299999999998</v>
      </c>
      <c r="O124" s="41">
        <f t="shared" si="29"/>
        <v>3.7778</v>
      </c>
      <c r="P124" s="41">
        <v>559</v>
      </c>
      <c r="Q124" s="41">
        <v>678</v>
      </c>
      <c r="R124" s="41">
        <v>843</v>
      </c>
      <c r="S124" s="41">
        <v>1121</v>
      </c>
      <c r="T124" s="53">
        <v>1132</v>
      </c>
      <c r="U124" s="53">
        <f t="shared" si="30"/>
        <v>1132</v>
      </c>
      <c r="V124" s="44">
        <f t="shared" si="31"/>
        <v>0</v>
      </c>
      <c r="W124" s="54">
        <v>1294865</v>
      </c>
      <c r="X124" s="55">
        <v>557997</v>
      </c>
      <c r="Y124" s="41">
        <v>20.058664750570273</v>
      </c>
      <c r="Z124" s="41">
        <f t="shared" si="32"/>
        <v>56.4345</v>
      </c>
      <c r="AA124" s="41">
        <f t="shared" si="33"/>
        <v>0</v>
      </c>
      <c r="AB124" s="41">
        <f t="shared" si="34"/>
        <v>0.426315</v>
      </c>
      <c r="AC124" s="41" t="str">
        <f t="shared" si="35"/>
        <v/>
      </c>
      <c r="AD124" s="41" t="str">
        <f t="shared" si="36"/>
        <v/>
      </c>
      <c r="AE124" s="41">
        <f t="shared" si="37"/>
        <v>800.12099999999998</v>
      </c>
      <c r="AF124" s="41">
        <f t="shared" si="38"/>
        <v>630</v>
      </c>
      <c r="AG124" s="41">
        <f t="shared" si="39"/>
        <v>0</v>
      </c>
      <c r="AH124" s="41" t="str">
        <f t="shared" si="40"/>
        <v/>
      </c>
      <c r="AI124" s="41" t="str">
        <f t="shared" si="41"/>
        <v/>
      </c>
      <c r="AJ124" s="41" t="str">
        <f t="shared" si="42"/>
        <v/>
      </c>
      <c r="AK124" s="41" t="str">
        <f t="shared" si="43"/>
        <v/>
      </c>
      <c r="AL124" s="44">
        <f t="shared" si="44"/>
        <v>630</v>
      </c>
      <c r="AM124" s="44">
        <f t="shared" si="45"/>
        <v>712.55</v>
      </c>
      <c r="AN124" s="40">
        <f t="shared" si="46"/>
        <v>276675</v>
      </c>
      <c r="AO124" s="45">
        <f t="shared" si="47"/>
        <v>2.8574476651868366E-2</v>
      </c>
      <c r="AP124" s="40">
        <f t="shared" si="48"/>
        <v>2181.0326538838085</v>
      </c>
      <c r="AQ124" s="41">
        <v>0</v>
      </c>
      <c r="AR124" s="40">
        <f t="shared" si="49"/>
        <v>202528</v>
      </c>
      <c r="AS124" s="40">
        <f t="shared" si="50"/>
        <v>11630</v>
      </c>
      <c r="AT124" s="40">
        <f t="shared" si="51"/>
        <v>27899.850000000002</v>
      </c>
      <c r="AU124" s="40">
        <f t="shared" si="52"/>
        <v>188717</v>
      </c>
      <c r="AV124" s="46">
        <f t="shared" si="53"/>
        <v>202528</v>
      </c>
      <c r="AW124" s="40">
        <f>AX124-AV124</f>
        <v>0</v>
      </c>
      <c r="AX124" s="59">
        <f>IF(D124&gt;AV124,AV124+(D124-AV124),AV124)</f>
        <v>202528</v>
      </c>
    </row>
    <row r="125" spans="1:50" ht="15" customHeight="1" x14ac:dyDescent="0.25">
      <c r="A125" s="51">
        <v>13</v>
      </c>
      <c r="B125" s="51">
        <v>500</v>
      </c>
      <c r="C125" s="52" t="s">
        <v>456</v>
      </c>
      <c r="D125" s="39">
        <v>444426</v>
      </c>
      <c r="E125" s="40">
        <v>0</v>
      </c>
      <c r="F125" s="41">
        <v>4442</v>
      </c>
      <c r="G125" s="40">
        <v>4704</v>
      </c>
      <c r="H125" s="42">
        <v>2.4710000000000001</v>
      </c>
      <c r="I125" s="41">
        <v>1177</v>
      </c>
      <c r="J125" s="43">
        <f t="shared" si="27"/>
        <v>0.25019999999999998</v>
      </c>
      <c r="K125" s="41">
        <v>164</v>
      </c>
      <c r="L125" s="41">
        <v>1992</v>
      </c>
      <c r="M125" s="41">
        <v>329</v>
      </c>
      <c r="N125" s="41">
        <f t="shared" si="28"/>
        <v>8.2329000000000008</v>
      </c>
      <c r="O125" s="41">
        <f t="shared" si="29"/>
        <v>16.516100000000002</v>
      </c>
      <c r="P125" s="41">
        <v>1260</v>
      </c>
      <c r="Q125" s="41">
        <v>1972</v>
      </c>
      <c r="R125" s="41">
        <v>2461</v>
      </c>
      <c r="S125" s="41">
        <v>3015</v>
      </c>
      <c r="T125" s="53">
        <v>4442</v>
      </c>
      <c r="U125" s="53">
        <f t="shared" si="30"/>
        <v>4442</v>
      </c>
      <c r="V125" s="44">
        <f t="shared" si="31"/>
        <v>0</v>
      </c>
      <c r="W125" s="54">
        <v>5178726</v>
      </c>
      <c r="X125" s="55">
        <v>2295317</v>
      </c>
      <c r="Y125" s="41">
        <v>3.6914016590038257</v>
      </c>
      <c r="Z125" s="41">
        <f t="shared" si="32"/>
        <v>1203.3369</v>
      </c>
      <c r="AA125" s="41">
        <f t="shared" si="33"/>
        <v>0</v>
      </c>
      <c r="AB125" s="41">
        <f t="shared" si="34"/>
        <v>0.426315</v>
      </c>
      <c r="AC125" s="41" t="str">
        <f t="shared" si="35"/>
        <v/>
      </c>
      <c r="AD125" s="41" t="str">
        <f t="shared" si="36"/>
        <v/>
      </c>
      <c r="AE125" s="41" t="str">
        <f t="shared" si="37"/>
        <v/>
      </c>
      <c r="AF125" s="41" t="str">
        <f t="shared" si="38"/>
        <v/>
      </c>
      <c r="AG125" s="41">
        <f t="shared" si="39"/>
        <v>553.30850150999993</v>
      </c>
      <c r="AH125" s="41" t="str">
        <f t="shared" si="40"/>
        <v/>
      </c>
      <c r="AI125" s="41" t="str">
        <f t="shared" si="41"/>
        <v/>
      </c>
      <c r="AJ125" s="41" t="str">
        <f t="shared" si="42"/>
        <v/>
      </c>
      <c r="AK125" s="41" t="str">
        <f t="shared" si="43"/>
        <v/>
      </c>
      <c r="AL125" s="44">
        <f t="shared" si="44"/>
        <v>553.30999999999995</v>
      </c>
      <c r="AM125" s="44">
        <f t="shared" si="45"/>
        <v>625.80999999999995</v>
      </c>
      <c r="AN125" s="40">
        <f t="shared" si="46"/>
        <v>736042</v>
      </c>
      <c r="AO125" s="45">
        <f t="shared" si="47"/>
        <v>2.8574476651868366E-2</v>
      </c>
      <c r="AP125" s="40">
        <f t="shared" si="48"/>
        <v>8332.7745833112458</v>
      </c>
      <c r="AQ125" s="41">
        <v>0</v>
      </c>
      <c r="AR125" s="40">
        <f t="shared" si="49"/>
        <v>452759</v>
      </c>
      <c r="AS125" s="40">
        <f t="shared" si="50"/>
        <v>47040</v>
      </c>
      <c r="AT125" s="40">
        <f t="shared" si="51"/>
        <v>114765.85</v>
      </c>
      <c r="AU125" s="40">
        <f t="shared" si="52"/>
        <v>397386</v>
      </c>
      <c r="AV125" s="46">
        <f t="shared" si="53"/>
        <v>452759</v>
      </c>
      <c r="AW125" s="40">
        <f>AX125-AV125</f>
        <v>0</v>
      </c>
      <c r="AX125" s="59">
        <f>IF(D125&gt;AV125,AV125+(D125-AV125),AV125)</f>
        <v>452759</v>
      </c>
    </row>
    <row r="126" spans="1:50" ht="15" customHeight="1" x14ac:dyDescent="0.25">
      <c r="A126" s="51">
        <v>13</v>
      </c>
      <c r="B126" s="51">
        <v>600</v>
      </c>
      <c r="C126" s="52" t="s">
        <v>572</v>
      </c>
      <c r="D126" s="39">
        <v>815326</v>
      </c>
      <c r="E126" s="40">
        <v>0</v>
      </c>
      <c r="F126" s="41">
        <v>10125</v>
      </c>
      <c r="G126" s="40">
        <v>10918</v>
      </c>
      <c r="H126" s="42">
        <v>2.7549999999999999</v>
      </c>
      <c r="I126" s="41">
        <v>3828</v>
      </c>
      <c r="J126" s="43">
        <f t="shared" si="27"/>
        <v>0.35060000000000002</v>
      </c>
      <c r="K126" s="41">
        <v>293</v>
      </c>
      <c r="L126" s="41">
        <v>3891</v>
      </c>
      <c r="M126" s="41">
        <v>238</v>
      </c>
      <c r="N126" s="41">
        <f t="shared" si="28"/>
        <v>7.5301999999999998</v>
      </c>
      <c r="O126" s="41">
        <f t="shared" si="29"/>
        <v>6.1166999999999998</v>
      </c>
      <c r="P126" s="41">
        <v>1986</v>
      </c>
      <c r="Q126" s="41">
        <v>3463</v>
      </c>
      <c r="R126" s="41">
        <v>4267</v>
      </c>
      <c r="S126" s="41">
        <v>8023</v>
      </c>
      <c r="T126" s="53">
        <v>10125</v>
      </c>
      <c r="U126" s="53">
        <f t="shared" si="30"/>
        <v>10125</v>
      </c>
      <c r="V126" s="44">
        <f t="shared" si="31"/>
        <v>0</v>
      </c>
      <c r="W126" s="54">
        <v>10168969</v>
      </c>
      <c r="X126" s="55">
        <v>4852636</v>
      </c>
      <c r="Y126" s="41">
        <v>36.040849610114023</v>
      </c>
      <c r="Z126" s="41">
        <f t="shared" si="32"/>
        <v>280.93119999999999</v>
      </c>
      <c r="AA126" s="41">
        <f t="shared" si="33"/>
        <v>0</v>
      </c>
      <c r="AB126" s="41">
        <f t="shared" si="34"/>
        <v>0.426315</v>
      </c>
      <c r="AC126" s="41" t="str">
        <f t="shared" si="35"/>
        <v/>
      </c>
      <c r="AD126" s="41">
        <f t="shared" si="36"/>
        <v>8.2000000000000003E-2</v>
      </c>
      <c r="AE126" s="41" t="str">
        <f t="shared" si="37"/>
        <v/>
      </c>
      <c r="AF126" s="41" t="str">
        <f t="shared" si="38"/>
        <v/>
      </c>
      <c r="AG126" s="41">
        <f t="shared" si="39"/>
        <v>531.68633697999996</v>
      </c>
      <c r="AH126" s="41">
        <f t="shared" si="40"/>
        <v>466.24347005999994</v>
      </c>
      <c r="AI126" s="41" t="str">
        <f t="shared" si="41"/>
        <v/>
      </c>
      <c r="AJ126" s="41">
        <f t="shared" si="42"/>
        <v>471.60978514743994</v>
      </c>
      <c r="AK126" s="41">
        <f t="shared" si="43"/>
        <v>1</v>
      </c>
      <c r="AL126" s="44">
        <f t="shared" si="44"/>
        <v>471.61</v>
      </c>
      <c r="AM126" s="44">
        <f t="shared" si="45"/>
        <v>533.41</v>
      </c>
      <c r="AN126" s="40">
        <f t="shared" si="46"/>
        <v>1488586</v>
      </c>
      <c r="AO126" s="45">
        <f t="shared" si="47"/>
        <v>2.8574476651868366E-2</v>
      </c>
      <c r="AP126" s="40">
        <f t="shared" si="48"/>
        <v>19238.052150636897</v>
      </c>
      <c r="AQ126" s="41">
        <v>0</v>
      </c>
      <c r="AR126" s="40">
        <f t="shared" si="49"/>
        <v>834564</v>
      </c>
      <c r="AS126" s="40">
        <f t="shared" si="50"/>
        <v>109180</v>
      </c>
      <c r="AT126" s="40">
        <f t="shared" si="51"/>
        <v>242631.80000000002</v>
      </c>
      <c r="AU126" s="40">
        <f t="shared" si="52"/>
        <v>706146</v>
      </c>
      <c r="AV126" s="46">
        <f t="shared" si="53"/>
        <v>834564</v>
      </c>
      <c r="AW126" s="40">
        <f>AX126-AV126</f>
        <v>0</v>
      </c>
      <c r="AX126" s="59">
        <f>IF(D126&gt;AV126,AV126+(D126-AV126),AV126)</f>
        <v>834564</v>
      </c>
    </row>
    <row r="127" spans="1:50" ht="15" customHeight="1" x14ac:dyDescent="0.25">
      <c r="A127" s="51">
        <v>13</v>
      </c>
      <c r="B127" s="51">
        <v>700</v>
      </c>
      <c r="C127" s="52" t="s">
        <v>668</v>
      </c>
      <c r="D127" s="39">
        <v>933979</v>
      </c>
      <c r="E127" s="40">
        <v>0</v>
      </c>
      <c r="F127" s="41">
        <v>3079</v>
      </c>
      <c r="G127" s="40">
        <v>3130</v>
      </c>
      <c r="H127" s="42">
        <v>2.39</v>
      </c>
      <c r="I127" s="41">
        <v>1668</v>
      </c>
      <c r="J127" s="43">
        <f t="shared" si="27"/>
        <v>0.53290000000000004</v>
      </c>
      <c r="K127" s="41">
        <v>179</v>
      </c>
      <c r="L127" s="41">
        <v>950</v>
      </c>
      <c r="M127" s="41">
        <v>202</v>
      </c>
      <c r="N127" s="41">
        <f t="shared" si="28"/>
        <v>18.842100000000002</v>
      </c>
      <c r="O127" s="41">
        <f t="shared" si="29"/>
        <v>21.263199999999998</v>
      </c>
      <c r="P127" s="41">
        <v>1130</v>
      </c>
      <c r="Q127" s="41">
        <v>1198</v>
      </c>
      <c r="R127" s="41">
        <v>1497</v>
      </c>
      <c r="S127" s="41">
        <v>2102</v>
      </c>
      <c r="T127" s="53">
        <v>3079</v>
      </c>
      <c r="U127" s="53">
        <f t="shared" si="30"/>
        <v>3079</v>
      </c>
      <c r="V127" s="44">
        <f t="shared" si="31"/>
        <v>0</v>
      </c>
      <c r="W127" s="54">
        <v>1636511</v>
      </c>
      <c r="X127" s="55">
        <v>630000</v>
      </c>
      <c r="Y127" s="41">
        <v>4.316374438800489</v>
      </c>
      <c r="Z127" s="41">
        <f t="shared" si="32"/>
        <v>713.33010000000002</v>
      </c>
      <c r="AA127" s="41">
        <f t="shared" si="33"/>
        <v>0</v>
      </c>
      <c r="AB127" s="41">
        <f t="shared" si="34"/>
        <v>0.426315</v>
      </c>
      <c r="AC127" s="41" t="str">
        <f t="shared" si="35"/>
        <v/>
      </c>
      <c r="AD127" s="41" t="str">
        <f t="shared" si="36"/>
        <v/>
      </c>
      <c r="AE127" s="41" t="str">
        <f t="shared" si="37"/>
        <v/>
      </c>
      <c r="AF127" s="41" t="str">
        <f t="shared" si="38"/>
        <v/>
      </c>
      <c r="AG127" s="41">
        <f t="shared" si="39"/>
        <v>619.63710578999985</v>
      </c>
      <c r="AH127" s="41" t="str">
        <f t="shared" si="40"/>
        <v/>
      </c>
      <c r="AI127" s="41" t="str">
        <f t="shared" si="41"/>
        <v/>
      </c>
      <c r="AJ127" s="41" t="str">
        <f t="shared" si="42"/>
        <v/>
      </c>
      <c r="AK127" s="41" t="str">
        <f t="shared" si="43"/>
        <v/>
      </c>
      <c r="AL127" s="44">
        <f t="shared" si="44"/>
        <v>619.64</v>
      </c>
      <c r="AM127" s="44">
        <f t="shared" si="45"/>
        <v>700.83</v>
      </c>
      <c r="AN127" s="40">
        <f t="shared" si="46"/>
        <v>1495929</v>
      </c>
      <c r="AO127" s="45">
        <f t="shared" si="47"/>
        <v>2.8574476651868366E-2</v>
      </c>
      <c r="AP127" s="40">
        <f t="shared" si="48"/>
        <v>16057.427154517429</v>
      </c>
      <c r="AQ127" s="41">
        <v>0</v>
      </c>
      <c r="AR127" s="40">
        <f t="shared" si="49"/>
        <v>950036</v>
      </c>
      <c r="AS127" s="40">
        <f t="shared" si="50"/>
        <v>31300</v>
      </c>
      <c r="AT127" s="40">
        <f t="shared" si="51"/>
        <v>31500</v>
      </c>
      <c r="AU127" s="40">
        <f t="shared" si="52"/>
        <v>902679</v>
      </c>
      <c r="AV127" s="46">
        <f t="shared" si="53"/>
        <v>950036</v>
      </c>
      <c r="AW127" s="40">
        <f>AX127-AV127</f>
        <v>0</v>
      </c>
      <c r="AX127" s="59">
        <f>IF(D127&gt;AV127,AV127+(D127-AV127),AV127)</f>
        <v>950036</v>
      </c>
    </row>
    <row r="128" spans="1:50" ht="15" customHeight="1" x14ac:dyDescent="0.25">
      <c r="A128" s="51">
        <v>13</v>
      </c>
      <c r="B128" s="51">
        <v>800</v>
      </c>
      <c r="C128" s="52" t="s">
        <v>692</v>
      </c>
      <c r="D128" s="39">
        <v>269703</v>
      </c>
      <c r="E128" s="40">
        <v>0</v>
      </c>
      <c r="F128" s="41">
        <v>1045</v>
      </c>
      <c r="G128" s="40">
        <v>1109</v>
      </c>
      <c r="H128" s="42">
        <v>2.738</v>
      </c>
      <c r="I128" s="41">
        <v>264</v>
      </c>
      <c r="J128" s="43">
        <f t="shared" si="27"/>
        <v>0.23810000000000001</v>
      </c>
      <c r="K128" s="41">
        <v>49</v>
      </c>
      <c r="L128" s="41">
        <v>432</v>
      </c>
      <c r="M128" s="41">
        <v>16</v>
      </c>
      <c r="N128" s="41">
        <f t="shared" si="28"/>
        <v>11.342599999999999</v>
      </c>
      <c r="O128" s="41">
        <f t="shared" si="29"/>
        <v>3.7037</v>
      </c>
      <c r="P128" s="41">
        <v>149</v>
      </c>
      <c r="Q128" s="41">
        <v>180</v>
      </c>
      <c r="R128" s="41">
        <v>368</v>
      </c>
      <c r="S128" s="41">
        <v>343</v>
      </c>
      <c r="T128" s="53">
        <v>1045</v>
      </c>
      <c r="U128" s="53">
        <f t="shared" si="30"/>
        <v>1045</v>
      </c>
      <c r="V128" s="44">
        <f t="shared" si="31"/>
        <v>0</v>
      </c>
      <c r="W128" s="54">
        <v>722370</v>
      </c>
      <c r="X128" s="55">
        <v>446949</v>
      </c>
      <c r="Y128" s="41">
        <v>1.2704526044136111</v>
      </c>
      <c r="Z128" s="41">
        <f t="shared" si="32"/>
        <v>822.54150000000004</v>
      </c>
      <c r="AA128" s="41">
        <f t="shared" si="33"/>
        <v>0</v>
      </c>
      <c r="AB128" s="41">
        <f t="shared" si="34"/>
        <v>0.426315</v>
      </c>
      <c r="AC128" s="41" t="str">
        <f t="shared" si="35"/>
        <v/>
      </c>
      <c r="AD128" s="41" t="str">
        <f t="shared" si="36"/>
        <v/>
      </c>
      <c r="AE128" s="41">
        <f t="shared" si="37"/>
        <v>780.303</v>
      </c>
      <c r="AF128" s="41">
        <f t="shared" si="38"/>
        <v>630</v>
      </c>
      <c r="AG128" s="41">
        <f t="shared" si="39"/>
        <v>0</v>
      </c>
      <c r="AH128" s="41" t="str">
        <f t="shared" si="40"/>
        <v/>
      </c>
      <c r="AI128" s="41" t="str">
        <f t="shared" si="41"/>
        <v/>
      </c>
      <c r="AJ128" s="41" t="str">
        <f t="shared" si="42"/>
        <v/>
      </c>
      <c r="AK128" s="41" t="str">
        <f t="shared" si="43"/>
        <v/>
      </c>
      <c r="AL128" s="44">
        <f t="shared" si="44"/>
        <v>630</v>
      </c>
      <c r="AM128" s="44">
        <f t="shared" si="45"/>
        <v>712.55</v>
      </c>
      <c r="AN128" s="40">
        <f t="shared" si="46"/>
        <v>482261</v>
      </c>
      <c r="AO128" s="45">
        <f t="shared" si="47"/>
        <v>2.8574476651868366E-2</v>
      </c>
      <c r="AP128" s="40">
        <f t="shared" si="48"/>
        <v>6073.7336081678359</v>
      </c>
      <c r="AQ128" s="41">
        <v>0</v>
      </c>
      <c r="AR128" s="40">
        <f t="shared" si="49"/>
        <v>275777</v>
      </c>
      <c r="AS128" s="40">
        <f t="shared" si="50"/>
        <v>11090</v>
      </c>
      <c r="AT128" s="40">
        <f t="shared" si="51"/>
        <v>22347.45</v>
      </c>
      <c r="AU128" s="40">
        <f t="shared" si="52"/>
        <v>258613</v>
      </c>
      <c r="AV128" s="46">
        <f t="shared" si="53"/>
        <v>275777</v>
      </c>
      <c r="AW128" s="40">
        <f>AX128-AV128</f>
        <v>0</v>
      </c>
      <c r="AX128" s="59">
        <f>IF(D128&gt;AV128,AV128+(D128-AV128),AV128)</f>
        <v>275777</v>
      </c>
    </row>
    <row r="129" spans="1:50" ht="15" customHeight="1" x14ac:dyDescent="0.25">
      <c r="A129" s="51">
        <v>13</v>
      </c>
      <c r="B129" s="51">
        <v>900</v>
      </c>
      <c r="C129" s="52" t="s">
        <v>735</v>
      </c>
      <c r="D129" s="39">
        <v>337613</v>
      </c>
      <c r="E129" s="40">
        <v>0</v>
      </c>
      <c r="F129" s="41">
        <v>1456</v>
      </c>
      <c r="G129" s="40">
        <v>1527</v>
      </c>
      <c r="H129" s="42">
        <v>2.6240000000000001</v>
      </c>
      <c r="I129" s="41">
        <v>575</v>
      </c>
      <c r="J129" s="43">
        <f t="shared" si="27"/>
        <v>0.37659999999999999</v>
      </c>
      <c r="K129" s="41">
        <v>22</v>
      </c>
      <c r="L129" s="41">
        <v>668</v>
      </c>
      <c r="M129" s="41">
        <v>46</v>
      </c>
      <c r="N129" s="41">
        <f t="shared" si="28"/>
        <v>3.2933999999999997</v>
      </c>
      <c r="O129" s="41">
        <f t="shared" si="29"/>
        <v>6.8862000000000005</v>
      </c>
      <c r="P129" s="41">
        <v>278</v>
      </c>
      <c r="Q129" s="41">
        <v>996</v>
      </c>
      <c r="R129" s="41">
        <v>1081</v>
      </c>
      <c r="S129" s="41">
        <v>1278</v>
      </c>
      <c r="T129" s="53">
        <v>1456</v>
      </c>
      <c r="U129" s="53">
        <f t="shared" si="30"/>
        <v>1456</v>
      </c>
      <c r="V129" s="44">
        <f t="shared" si="31"/>
        <v>0</v>
      </c>
      <c r="W129" s="54">
        <v>1329489</v>
      </c>
      <c r="X129" s="55">
        <v>429180</v>
      </c>
      <c r="Y129" s="41">
        <v>3.5803324185285801</v>
      </c>
      <c r="Z129" s="41">
        <f t="shared" si="32"/>
        <v>406.66609999999997</v>
      </c>
      <c r="AA129" s="41">
        <f t="shared" si="33"/>
        <v>0</v>
      </c>
      <c r="AB129" s="41">
        <f t="shared" si="34"/>
        <v>0.426315</v>
      </c>
      <c r="AC129" s="41" t="str">
        <f t="shared" si="35"/>
        <v/>
      </c>
      <c r="AD129" s="41" t="str">
        <f t="shared" si="36"/>
        <v/>
      </c>
      <c r="AE129" s="41">
        <f t="shared" si="37"/>
        <v>933.70899999999995</v>
      </c>
      <c r="AF129" s="41">
        <f t="shared" si="38"/>
        <v>630</v>
      </c>
      <c r="AG129" s="41">
        <f t="shared" si="39"/>
        <v>0</v>
      </c>
      <c r="AH129" s="41" t="str">
        <f t="shared" si="40"/>
        <v/>
      </c>
      <c r="AI129" s="41" t="str">
        <f t="shared" si="41"/>
        <v/>
      </c>
      <c r="AJ129" s="41" t="str">
        <f t="shared" si="42"/>
        <v/>
      </c>
      <c r="AK129" s="41" t="str">
        <f t="shared" si="43"/>
        <v/>
      </c>
      <c r="AL129" s="44">
        <f t="shared" si="44"/>
        <v>630</v>
      </c>
      <c r="AM129" s="44">
        <f t="shared" si="45"/>
        <v>712.55</v>
      </c>
      <c r="AN129" s="40">
        <f t="shared" si="46"/>
        <v>521283</v>
      </c>
      <c r="AO129" s="45">
        <f t="shared" si="47"/>
        <v>2.8574476651868366E-2</v>
      </c>
      <c r="AP129" s="40">
        <f t="shared" si="48"/>
        <v>5248.2741266486628</v>
      </c>
      <c r="AQ129" s="41">
        <v>0</v>
      </c>
      <c r="AR129" s="40">
        <f t="shared" si="49"/>
        <v>342861</v>
      </c>
      <c r="AS129" s="40">
        <f t="shared" si="50"/>
        <v>15270</v>
      </c>
      <c r="AT129" s="40">
        <f t="shared" si="51"/>
        <v>21459</v>
      </c>
      <c r="AU129" s="40">
        <f t="shared" si="52"/>
        <v>322343</v>
      </c>
      <c r="AV129" s="46">
        <f t="shared" si="53"/>
        <v>342861</v>
      </c>
      <c r="AW129" s="40">
        <f>AX129-AV129</f>
        <v>0</v>
      </c>
      <c r="AX129" s="59">
        <f>IF(D129&gt;AV129,AV129+(D129-AV129),AV129)</f>
        <v>342861</v>
      </c>
    </row>
    <row r="130" spans="1:50" ht="15" customHeight="1" x14ac:dyDescent="0.25">
      <c r="A130" s="51">
        <v>13</v>
      </c>
      <c r="B130" s="51">
        <v>1100</v>
      </c>
      <c r="C130" s="52" t="s">
        <v>755</v>
      </c>
      <c r="D130" s="39">
        <v>191249</v>
      </c>
      <c r="E130" s="40">
        <v>0</v>
      </c>
      <c r="F130" s="41">
        <v>976</v>
      </c>
      <c r="G130" s="40">
        <v>1036</v>
      </c>
      <c r="H130" s="42">
        <v>2.3039999999999998</v>
      </c>
      <c r="I130" s="41">
        <v>189</v>
      </c>
      <c r="J130" s="43">
        <f t="shared" si="27"/>
        <v>0.18240000000000001</v>
      </c>
      <c r="K130" s="41">
        <v>164</v>
      </c>
      <c r="L130" s="41">
        <v>514</v>
      </c>
      <c r="M130" s="41">
        <v>62</v>
      </c>
      <c r="N130" s="41">
        <f t="shared" si="28"/>
        <v>31.906600000000001</v>
      </c>
      <c r="O130" s="41">
        <f t="shared" si="29"/>
        <v>12.062299999999999</v>
      </c>
      <c r="P130" s="41">
        <v>587</v>
      </c>
      <c r="Q130" s="41">
        <v>623</v>
      </c>
      <c r="R130" s="41">
        <v>694</v>
      </c>
      <c r="S130" s="41">
        <v>951</v>
      </c>
      <c r="T130" s="57">
        <v>976</v>
      </c>
      <c r="U130" s="53">
        <f t="shared" si="30"/>
        <v>976</v>
      </c>
      <c r="V130" s="44">
        <f t="shared" si="31"/>
        <v>0</v>
      </c>
      <c r="W130" s="54">
        <v>1119362</v>
      </c>
      <c r="X130" s="55">
        <v>689613</v>
      </c>
      <c r="Y130" s="41">
        <v>4.3896033495135889</v>
      </c>
      <c r="Z130" s="41">
        <f t="shared" si="32"/>
        <v>222.34360000000001</v>
      </c>
      <c r="AA130" s="41">
        <f t="shared" si="33"/>
        <v>0</v>
      </c>
      <c r="AB130" s="41">
        <f t="shared" si="34"/>
        <v>0.426315</v>
      </c>
      <c r="AC130" s="41" t="str">
        <f t="shared" si="35"/>
        <v/>
      </c>
      <c r="AD130" s="41" t="str">
        <f t="shared" si="36"/>
        <v/>
      </c>
      <c r="AE130" s="41">
        <f t="shared" si="37"/>
        <v>753.51199999999994</v>
      </c>
      <c r="AF130" s="41">
        <f t="shared" si="38"/>
        <v>630</v>
      </c>
      <c r="AG130" s="41">
        <f t="shared" si="39"/>
        <v>0</v>
      </c>
      <c r="AH130" s="41" t="str">
        <f t="shared" si="40"/>
        <v/>
      </c>
      <c r="AI130" s="41" t="str">
        <f t="shared" si="41"/>
        <v/>
      </c>
      <c r="AJ130" s="41" t="str">
        <f t="shared" si="42"/>
        <v/>
      </c>
      <c r="AK130" s="41" t="str">
        <f t="shared" si="43"/>
        <v/>
      </c>
      <c r="AL130" s="44">
        <f t="shared" si="44"/>
        <v>630</v>
      </c>
      <c r="AM130" s="44">
        <f t="shared" si="45"/>
        <v>712.55</v>
      </c>
      <c r="AN130" s="40">
        <f t="shared" si="46"/>
        <v>261001</v>
      </c>
      <c r="AO130" s="45">
        <f t="shared" si="47"/>
        <v>2.8574476651868366E-2</v>
      </c>
      <c r="AP130" s="40">
        <f t="shared" si="48"/>
        <v>1993.1268954211223</v>
      </c>
      <c r="AQ130" s="41">
        <v>0</v>
      </c>
      <c r="AR130" s="40">
        <f t="shared" si="49"/>
        <v>193242</v>
      </c>
      <c r="AS130" s="40">
        <f t="shared" si="50"/>
        <v>10360</v>
      </c>
      <c r="AT130" s="40">
        <f t="shared" si="51"/>
        <v>34480.65</v>
      </c>
      <c r="AU130" s="40">
        <f t="shared" si="52"/>
        <v>180889</v>
      </c>
      <c r="AV130" s="46">
        <f t="shared" si="53"/>
        <v>193242</v>
      </c>
      <c r="AW130" s="40">
        <f>AX130-AV130</f>
        <v>0</v>
      </c>
      <c r="AX130" s="59">
        <f>IF(D130&gt;AV130,AV130+(D130-AV130),AV130)</f>
        <v>193242</v>
      </c>
    </row>
    <row r="131" spans="1:50" ht="15" customHeight="1" x14ac:dyDescent="0.25">
      <c r="A131" s="51">
        <v>13</v>
      </c>
      <c r="B131" s="51">
        <v>1200</v>
      </c>
      <c r="C131" s="52" t="s">
        <v>847</v>
      </c>
      <c r="D131" s="39">
        <v>302393</v>
      </c>
      <c r="E131" s="40">
        <v>0</v>
      </c>
      <c r="F131" s="41">
        <v>7791</v>
      </c>
      <c r="G131" s="40">
        <v>8123</v>
      </c>
      <c r="H131" s="42">
        <v>2.8159999999999998</v>
      </c>
      <c r="I131" s="41">
        <v>3424</v>
      </c>
      <c r="J131" s="43">
        <f t="shared" si="27"/>
        <v>0.42149999999999999</v>
      </c>
      <c r="K131" s="41">
        <v>122</v>
      </c>
      <c r="L131" s="41">
        <v>2930</v>
      </c>
      <c r="M131" s="41">
        <v>263</v>
      </c>
      <c r="N131" s="41">
        <f t="shared" si="28"/>
        <v>4.1638000000000002</v>
      </c>
      <c r="O131" s="41">
        <f t="shared" si="29"/>
        <v>8.9760999999999989</v>
      </c>
      <c r="P131" s="41">
        <v>695</v>
      </c>
      <c r="Q131" s="41">
        <v>1559</v>
      </c>
      <c r="R131" s="41">
        <v>2142</v>
      </c>
      <c r="S131" s="41">
        <v>3048</v>
      </c>
      <c r="T131" s="53">
        <v>7791</v>
      </c>
      <c r="U131" s="53">
        <f t="shared" si="30"/>
        <v>7791</v>
      </c>
      <c r="V131" s="44">
        <f t="shared" si="31"/>
        <v>0</v>
      </c>
      <c r="W131" s="54">
        <v>10374588</v>
      </c>
      <c r="X131" s="55">
        <v>4238557</v>
      </c>
      <c r="Y131" s="41">
        <v>21.28763183458765</v>
      </c>
      <c r="Z131" s="41">
        <f t="shared" si="32"/>
        <v>365.98719999999997</v>
      </c>
      <c r="AA131" s="41">
        <f t="shared" si="33"/>
        <v>0</v>
      </c>
      <c r="AB131" s="41">
        <f t="shared" si="34"/>
        <v>0.426315</v>
      </c>
      <c r="AC131" s="41" t="str">
        <f t="shared" si="35"/>
        <v/>
      </c>
      <c r="AD131" s="41" t="str">
        <f t="shared" si="36"/>
        <v/>
      </c>
      <c r="AE131" s="41" t="str">
        <f t="shared" si="37"/>
        <v/>
      </c>
      <c r="AF131" s="41" t="str">
        <f t="shared" si="38"/>
        <v/>
      </c>
      <c r="AG131" s="41">
        <f t="shared" si="39"/>
        <v>508.45705641999996</v>
      </c>
      <c r="AH131" s="41" t="str">
        <f t="shared" si="40"/>
        <v/>
      </c>
      <c r="AI131" s="41" t="str">
        <f t="shared" si="41"/>
        <v/>
      </c>
      <c r="AJ131" s="41" t="str">
        <f t="shared" si="42"/>
        <v/>
      </c>
      <c r="AK131" s="41" t="str">
        <f t="shared" si="43"/>
        <v/>
      </c>
      <c r="AL131" s="44">
        <f t="shared" si="44"/>
        <v>508.46</v>
      </c>
      <c r="AM131" s="44">
        <f t="shared" si="45"/>
        <v>575.09</v>
      </c>
      <c r="AN131" s="40">
        <f t="shared" si="46"/>
        <v>248614</v>
      </c>
      <c r="AO131" s="45">
        <f t="shared" si="47"/>
        <v>2.8574476651868366E-2</v>
      </c>
      <c r="AP131" s="40">
        <f t="shared" si="48"/>
        <v>-1536.7067798608289</v>
      </c>
      <c r="AQ131" s="41">
        <v>0</v>
      </c>
      <c r="AR131" s="40">
        <f t="shared" si="49"/>
        <v>248614</v>
      </c>
      <c r="AS131" s="40">
        <f t="shared" si="50"/>
        <v>81230</v>
      </c>
      <c r="AT131" s="40">
        <f t="shared" si="51"/>
        <v>211927.85</v>
      </c>
      <c r="AU131" s="40">
        <f t="shared" si="52"/>
        <v>221163</v>
      </c>
      <c r="AV131" s="46">
        <f t="shared" si="53"/>
        <v>248614</v>
      </c>
      <c r="AW131" s="40">
        <f>AX131-AV131</f>
        <v>53779</v>
      </c>
      <c r="AX131" s="59">
        <f>IF(D131&gt;AV131,AV131+(D131-AV131),AV131)</f>
        <v>302393</v>
      </c>
    </row>
    <row r="132" spans="1:50" ht="15" customHeight="1" x14ac:dyDescent="0.25">
      <c r="A132" s="51">
        <v>14</v>
      </c>
      <c r="B132" s="51">
        <v>300</v>
      </c>
      <c r="C132" s="52" t="s">
        <v>39</v>
      </c>
      <c r="D132" s="39">
        <v>849118</v>
      </c>
      <c r="E132" s="40">
        <v>0</v>
      </c>
      <c r="F132" s="41">
        <v>2563</v>
      </c>
      <c r="G132" s="40">
        <v>2670</v>
      </c>
      <c r="H132" s="42">
        <v>2.4769999999999999</v>
      </c>
      <c r="I132" s="41">
        <v>578</v>
      </c>
      <c r="J132" s="43">
        <f t="shared" si="27"/>
        <v>0.2165</v>
      </c>
      <c r="K132" s="41">
        <v>150</v>
      </c>
      <c r="L132" s="41">
        <v>1046</v>
      </c>
      <c r="M132" s="41">
        <v>214</v>
      </c>
      <c r="N132" s="41">
        <f t="shared" si="28"/>
        <v>14.340300000000001</v>
      </c>
      <c r="O132" s="41">
        <f t="shared" si="29"/>
        <v>20.4589</v>
      </c>
      <c r="P132" s="41">
        <v>1782</v>
      </c>
      <c r="Q132" s="41">
        <v>2207</v>
      </c>
      <c r="R132" s="41">
        <v>2066</v>
      </c>
      <c r="S132" s="41">
        <v>2173</v>
      </c>
      <c r="T132" s="53">
        <v>2563</v>
      </c>
      <c r="U132" s="53">
        <f t="shared" si="30"/>
        <v>2563</v>
      </c>
      <c r="V132" s="44">
        <f t="shared" si="31"/>
        <v>0</v>
      </c>
      <c r="W132" s="54">
        <v>1692490</v>
      </c>
      <c r="X132" s="55">
        <v>836214</v>
      </c>
      <c r="Y132" s="41">
        <v>2.2173060261283064</v>
      </c>
      <c r="Z132" s="41">
        <f t="shared" si="32"/>
        <v>1155.9072000000001</v>
      </c>
      <c r="AA132" s="41">
        <f t="shared" si="33"/>
        <v>0</v>
      </c>
      <c r="AB132" s="41">
        <f t="shared" si="34"/>
        <v>0.426315</v>
      </c>
      <c r="AC132" s="41">
        <f t="shared" si="35"/>
        <v>0.34</v>
      </c>
      <c r="AD132" s="41" t="str">
        <f t="shared" si="36"/>
        <v/>
      </c>
      <c r="AE132" s="41" t="str">
        <f t="shared" si="37"/>
        <v/>
      </c>
      <c r="AF132" s="41" t="str">
        <f t="shared" si="38"/>
        <v/>
      </c>
      <c r="AG132" s="41">
        <f t="shared" si="39"/>
        <v>588.23766357</v>
      </c>
      <c r="AH132" s="41" t="str">
        <f t="shared" si="40"/>
        <v/>
      </c>
      <c r="AI132" s="41">
        <f t="shared" si="41"/>
        <v>615.80080561379998</v>
      </c>
      <c r="AJ132" s="41" t="str">
        <f t="shared" si="42"/>
        <v/>
      </c>
      <c r="AK132" s="41">
        <f t="shared" si="43"/>
        <v>1</v>
      </c>
      <c r="AL132" s="44">
        <f t="shared" si="44"/>
        <v>615.79999999999995</v>
      </c>
      <c r="AM132" s="44">
        <f t="shared" si="45"/>
        <v>696.49</v>
      </c>
      <c r="AN132" s="40">
        <f t="shared" si="46"/>
        <v>1138094</v>
      </c>
      <c r="AO132" s="45">
        <f t="shared" si="47"/>
        <v>2.8574476651868366E-2</v>
      </c>
      <c r="AP132" s="40">
        <f t="shared" si="48"/>
        <v>8257.3379649503131</v>
      </c>
      <c r="AQ132" s="41">
        <v>0</v>
      </c>
      <c r="AR132" s="40">
        <f t="shared" si="49"/>
        <v>857375</v>
      </c>
      <c r="AS132" s="40">
        <f t="shared" si="50"/>
        <v>26700</v>
      </c>
      <c r="AT132" s="40">
        <f t="shared" si="51"/>
        <v>41810.700000000004</v>
      </c>
      <c r="AU132" s="40">
        <f t="shared" si="52"/>
        <v>822418</v>
      </c>
      <c r="AV132" s="46">
        <f t="shared" si="53"/>
        <v>857375</v>
      </c>
      <c r="AW132" s="40">
        <f>AX132-AV132</f>
        <v>0</v>
      </c>
      <c r="AX132" s="59">
        <f>IF(D132&gt;AV132,AV132+(D132-AV132),AV132)</f>
        <v>857375</v>
      </c>
    </row>
    <row r="133" spans="1:50" ht="15" customHeight="1" x14ac:dyDescent="0.25">
      <c r="A133" s="51">
        <v>14</v>
      </c>
      <c r="B133" s="51">
        <v>400</v>
      </c>
      <c r="C133" s="52" t="s">
        <v>163</v>
      </c>
      <c r="D133" s="39">
        <v>13757</v>
      </c>
      <c r="E133" s="40">
        <v>0</v>
      </c>
      <c r="F133" s="41">
        <v>93</v>
      </c>
      <c r="G133" s="40">
        <v>91</v>
      </c>
      <c r="H133" s="42">
        <v>2.3330000000000002</v>
      </c>
      <c r="I133" s="41">
        <v>42</v>
      </c>
      <c r="J133" s="43">
        <f t="shared" si="27"/>
        <v>0.46150000000000002</v>
      </c>
      <c r="K133" s="41">
        <v>23</v>
      </c>
      <c r="L133" s="41">
        <v>45</v>
      </c>
      <c r="M133" s="41">
        <v>16</v>
      </c>
      <c r="N133" s="41">
        <f t="shared" si="28"/>
        <v>51.1111</v>
      </c>
      <c r="O133" s="41">
        <f t="shared" si="29"/>
        <v>35.555599999999998</v>
      </c>
      <c r="P133" s="41">
        <v>135</v>
      </c>
      <c r="Q133" s="41">
        <v>110</v>
      </c>
      <c r="R133" s="41">
        <v>123</v>
      </c>
      <c r="S133" s="41">
        <v>123</v>
      </c>
      <c r="T133" s="57">
        <v>93</v>
      </c>
      <c r="U133" s="53">
        <f t="shared" si="30"/>
        <v>135</v>
      </c>
      <c r="V133" s="44">
        <f t="shared" si="31"/>
        <v>32.590000000000003</v>
      </c>
      <c r="W133" s="54">
        <v>72781</v>
      </c>
      <c r="X133" s="55">
        <v>15997</v>
      </c>
      <c r="Y133" s="41">
        <v>0.22069021169210051</v>
      </c>
      <c r="Z133" s="41">
        <f t="shared" si="32"/>
        <v>421.40519999999998</v>
      </c>
      <c r="AA133" s="41">
        <f t="shared" si="33"/>
        <v>0</v>
      </c>
      <c r="AB133" s="41">
        <f t="shared" si="34"/>
        <v>0.426315</v>
      </c>
      <c r="AC133" s="41" t="str">
        <f t="shared" si="35"/>
        <v/>
      </c>
      <c r="AD133" s="41" t="str">
        <f t="shared" si="36"/>
        <v/>
      </c>
      <c r="AE133" s="41">
        <f t="shared" si="37"/>
        <v>410</v>
      </c>
      <c r="AF133" s="41">
        <f t="shared" si="38"/>
        <v>410</v>
      </c>
      <c r="AG133" s="41">
        <f t="shared" si="39"/>
        <v>0</v>
      </c>
      <c r="AH133" s="41" t="str">
        <f t="shared" si="40"/>
        <v/>
      </c>
      <c r="AI133" s="41" t="str">
        <f t="shared" si="41"/>
        <v/>
      </c>
      <c r="AJ133" s="41" t="str">
        <f t="shared" si="42"/>
        <v/>
      </c>
      <c r="AK133" s="41" t="str">
        <f t="shared" si="43"/>
        <v/>
      </c>
      <c r="AL133" s="44">
        <f t="shared" si="44"/>
        <v>410</v>
      </c>
      <c r="AM133" s="44">
        <f t="shared" si="45"/>
        <v>463.72</v>
      </c>
      <c r="AN133" s="40">
        <f t="shared" si="46"/>
        <v>11171</v>
      </c>
      <c r="AO133" s="45">
        <f t="shared" si="47"/>
        <v>2.8574476651868366E-2</v>
      </c>
      <c r="AP133" s="40">
        <f t="shared" si="48"/>
        <v>-73.893596621731589</v>
      </c>
      <c r="AQ133" s="41">
        <v>0</v>
      </c>
      <c r="AR133" s="40">
        <f t="shared" si="49"/>
        <v>11171</v>
      </c>
      <c r="AS133" s="40">
        <f t="shared" si="50"/>
        <v>910</v>
      </c>
      <c r="AT133" s="40">
        <f t="shared" si="51"/>
        <v>799.85</v>
      </c>
      <c r="AU133" s="40">
        <f t="shared" si="52"/>
        <v>12957</v>
      </c>
      <c r="AV133" s="46">
        <f t="shared" si="53"/>
        <v>12957</v>
      </c>
      <c r="AW133" s="40">
        <f>AX133-AV133</f>
        <v>800</v>
      </c>
      <c r="AX133" s="59">
        <f>IF(D133&gt;AV133,AV133+(D133-AV133),AV133)</f>
        <v>13757</v>
      </c>
    </row>
    <row r="134" spans="1:50" ht="15" customHeight="1" x14ac:dyDescent="0.25">
      <c r="A134" s="51">
        <v>14</v>
      </c>
      <c r="B134" s="51">
        <v>700</v>
      </c>
      <c r="C134" s="52" t="s">
        <v>204</v>
      </c>
      <c r="D134" s="39">
        <v>703189</v>
      </c>
      <c r="E134" s="40">
        <v>0</v>
      </c>
      <c r="F134" s="41">
        <v>4024</v>
      </c>
      <c r="G134" s="40">
        <v>4529</v>
      </c>
      <c r="H134" s="42">
        <v>2.4889999999999999</v>
      </c>
      <c r="I134" s="41">
        <v>1175</v>
      </c>
      <c r="J134" s="43">
        <f t="shared" si="27"/>
        <v>0.25940000000000002</v>
      </c>
      <c r="K134" s="41">
        <v>160</v>
      </c>
      <c r="L134" s="41">
        <v>1749</v>
      </c>
      <c r="M134" s="41">
        <v>277</v>
      </c>
      <c r="N134" s="41">
        <f t="shared" si="28"/>
        <v>9.1481000000000012</v>
      </c>
      <c r="O134" s="41">
        <f t="shared" si="29"/>
        <v>15.837599999999998</v>
      </c>
      <c r="P134" s="41">
        <v>2321</v>
      </c>
      <c r="Q134" s="41">
        <v>2585</v>
      </c>
      <c r="R134" s="41">
        <v>2562</v>
      </c>
      <c r="S134" s="41">
        <v>3001</v>
      </c>
      <c r="T134" s="53">
        <v>4024</v>
      </c>
      <c r="U134" s="53">
        <f t="shared" si="30"/>
        <v>4024</v>
      </c>
      <c r="V134" s="44">
        <f t="shared" si="31"/>
        <v>0</v>
      </c>
      <c r="W134" s="54">
        <v>4295640</v>
      </c>
      <c r="X134" s="55">
        <v>2070929</v>
      </c>
      <c r="Y134" s="41">
        <v>3.3173493467923403</v>
      </c>
      <c r="Z134" s="41">
        <f t="shared" si="32"/>
        <v>1213.0166999999999</v>
      </c>
      <c r="AA134" s="41">
        <f t="shared" si="33"/>
        <v>0</v>
      </c>
      <c r="AB134" s="41">
        <f t="shared" si="34"/>
        <v>0.426315</v>
      </c>
      <c r="AC134" s="41" t="str">
        <f t="shared" si="35"/>
        <v/>
      </c>
      <c r="AD134" s="41" t="str">
        <f t="shared" si="36"/>
        <v/>
      </c>
      <c r="AE134" s="41" t="str">
        <f t="shared" si="37"/>
        <v/>
      </c>
      <c r="AF134" s="41" t="str">
        <f t="shared" si="38"/>
        <v/>
      </c>
      <c r="AG134" s="41">
        <f t="shared" si="39"/>
        <v>557.48526838999999</v>
      </c>
      <c r="AH134" s="41" t="str">
        <f t="shared" si="40"/>
        <v/>
      </c>
      <c r="AI134" s="41" t="str">
        <f t="shared" si="41"/>
        <v/>
      </c>
      <c r="AJ134" s="41" t="str">
        <f t="shared" si="42"/>
        <v/>
      </c>
      <c r="AK134" s="41" t="str">
        <f t="shared" si="43"/>
        <v/>
      </c>
      <c r="AL134" s="44">
        <f t="shared" si="44"/>
        <v>557.49</v>
      </c>
      <c r="AM134" s="44">
        <f t="shared" si="45"/>
        <v>630.54</v>
      </c>
      <c r="AN134" s="40">
        <f t="shared" si="46"/>
        <v>1024420</v>
      </c>
      <c r="AO134" s="45">
        <f t="shared" si="47"/>
        <v>2.8574476651868366E-2</v>
      </c>
      <c r="AP134" s="40">
        <f t="shared" si="48"/>
        <v>9179.0077093563268</v>
      </c>
      <c r="AQ134" s="41">
        <v>0</v>
      </c>
      <c r="AR134" s="40">
        <f t="shared" si="49"/>
        <v>712368</v>
      </c>
      <c r="AS134" s="40">
        <f t="shared" si="50"/>
        <v>45290</v>
      </c>
      <c r="AT134" s="40">
        <f t="shared" si="51"/>
        <v>103546.45000000001</v>
      </c>
      <c r="AU134" s="40">
        <f t="shared" si="52"/>
        <v>657899</v>
      </c>
      <c r="AV134" s="46">
        <f t="shared" si="53"/>
        <v>712368</v>
      </c>
      <c r="AW134" s="40">
        <f>AX134-AV134</f>
        <v>0</v>
      </c>
      <c r="AX134" s="59">
        <f>IF(D134&gt;AV134,AV134+(D134-AV134),AV134)</f>
        <v>712368</v>
      </c>
    </row>
    <row r="135" spans="1:50" ht="15" customHeight="1" x14ac:dyDescent="0.25">
      <c r="A135" s="51">
        <v>14</v>
      </c>
      <c r="B135" s="51">
        <v>900</v>
      </c>
      <c r="C135" s="52" t="s">
        <v>260</v>
      </c>
      <c r="D135" s="39">
        <v>32033</v>
      </c>
      <c r="E135" s="40">
        <v>0</v>
      </c>
      <c r="F135" s="41">
        <v>177</v>
      </c>
      <c r="G135" s="40">
        <v>169</v>
      </c>
      <c r="H135" s="42">
        <v>2.2240000000000002</v>
      </c>
      <c r="I135" s="41">
        <v>41</v>
      </c>
      <c r="J135" s="43">
        <f t="shared" si="27"/>
        <v>0.24260000000000001</v>
      </c>
      <c r="K135" s="41">
        <v>25</v>
      </c>
      <c r="L135" s="41">
        <v>77</v>
      </c>
      <c r="M135" s="41">
        <v>14</v>
      </c>
      <c r="N135" s="41">
        <f t="shared" si="28"/>
        <v>32.467500000000001</v>
      </c>
      <c r="O135" s="41">
        <f t="shared" si="29"/>
        <v>18.181799999999999</v>
      </c>
      <c r="P135" s="41">
        <v>232</v>
      </c>
      <c r="Q135" s="41">
        <v>264</v>
      </c>
      <c r="R135" s="41">
        <v>211</v>
      </c>
      <c r="S135" s="41">
        <v>216</v>
      </c>
      <c r="T135" s="57">
        <v>177</v>
      </c>
      <c r="U135" s="53">
        <f t="shared" si="30"/>
        <v>264</v>
      </c>
      <c r="V135" s="44">
        <f t="shared" si="31"/>
        <v>35.979999999999997</v>
      </c>
      <c r="W135" s="54">
        <v>101020</v>
      </c>
      <c r="X135" s="55">
        <v>27265</v>
      </c>
      <c r="Y135" s="41">
        <v>1.0259310081745552</v>
      </c>
      <c r="Z135" s="41">
        <f t="shared" si="32"/>
        <v>172.52619999999999</v>
      </c>
      <c r="AA135" s="41">
        <f t="shared" si="33"/>
        <v>0</v>
      </c>
      <c r="AB135" s="41">
        <f t="shared" si="34"/>
        <v>0.426315</v>
      </c>
      <c r="AC135" s="41" t="str">
        <f t="shared" si="35"/>
        <v/>
      </c>
      <c r="AD135" s="41" t="str">
        <f t="shared" si="36"/>
        <v/>
      </c>
      <c r="AE135" s="41">
        <f t="shared" si="37"/>
        <v>435.32299999999998</v>
      </c>
      <c r="AF135" s="41">
        <f t="shared" si="38"/>
        <v>435.32299999999998</v>
      </c>
      <c r="AG135" s="41">
        <f t="shared" si="39"/>
        <v>0</v>
      </c>
      <c r="AH135" s="41" t="str">
        <f t="shared" si="40"/>
        <v/>
      </c>
      <c r="AI135" s="41" t="str">
        <f t="shared" si="41"/>
        <v/>
      </c>
      <c r="AJ135" s="41" t="str">
        <f t="shared" si="42"/>
        <v/>
      </c>
      <c r="AK135" s="41" t="str">
        <f t="shared" si="43"/>
        <v/>
      </c>
      <c r="AL135" s="44">
        <f t="shared" si="44"/>
        <v>435.32</v>
      </c>
      <c r="AM135" s="44">
        <f t="shared" si="45"/>
        <v>492.36</v>
      </c>
      <c r="AN135" s="40">
        <f t="shared" si="46"/>
        <v>40142</v>
      </c>
      <c r="AO135" s="45">
        <f t="shared" si="47"/>
        <v>2.8574476651868366E-2</v>
      </c>
      <c r="AP135" s="40">
        <f t="shared" si="48"/>
        <v>231.71043117000059</v>
      </c>
      <c r="AQ135" s="41">
        <v>0</v>
      </c>
      <c r="AR135" s="40">
        <f t="shared" si="49"/>
        <v>32265</v>
      </c>
      <c r="AS135" s="40">
        <f t="shared" si="50"/>
        <v>1690</v>
      </c>
      <c r="AT135" s="40">
        <f t="shared" si="51"/>
        <v>1363.25</v>
      </c>
      <c r="AU135" s="40">
        <f t="shared" si="52"/>
        <v>30670</v>
      </c>
      <c r="AV135" s="46">
        <f t="shared" si="53"/>
        <v>32265</v>
      </c>
      <c r="AW135" s="40">
        <f>AX135-AV135</f>
        <v>0</v>
      </c>
      <c r="AX135" s="59">
        <f>IF(D135&gt;AV135,AV135+(D135-AV135),AV135)</f>
        <v>32265</v>
      </c>
    </row>
    <row r="136" spans="1:50" ht="15" customHeight="1" x14ac:dyDescent="0.25">
      <c r="A136" s="51">
        <v>14</v>
      </c>
      <c r="B136" s="51">
        <v>1000</v>
      </c>
      <c r="C136" s="52" t="s">
        <v>293</v>
      </c>
      <c r="D136" s="39">
        <v>14580</v>
      </c>
      <c r="E136" s="40">
        <v>0</v>
      </c>
      <c r="F136" s="41">
        <v>129</v>
      </c>
      <c r="G136" s="40">
        <v>81</v>
      </c>
      <c r="H136" s="42">
        <v>2.3820000000000001</v>
      </c>
      <c r="I136" s="41">
        <v>0</v>
      </c>
      <c r="J136" s="43">
        <f t="shared" si="27"/>
        <v>0</v>
      </c>
      <c r="K136" s="41">
        <v>5</v>
      </c>
      <c r="L136" s="41">
        <v>44</v>
      </c>
      <c r="M136" s="41">
        <v>14</v>
      </c>
      <c r="N136" s="41">
        <f t="shared" si="28"/>
        <v>11.3636</v>
      </c>
      <c r="O136" s="41">
        <f t="shared" si="29"/>
        <v>31.818200000000001</v>
      </c>
      <c r="P136" s="41">
        <v>141</v>
      </c>
      <c r="Q136" s="41">
        <v>124</v>
      </c>
      <c r="R136" s="41">
        <v>107</v>
      </c>
      <c r="S136" s="41">
        <v>125</v>
      </c>
      <c r="T136" s="57">
        <v>129</v>
      </c>
      <c r="U136" s="53">
        <f t="shared" si="30"/>
        <v>141</v>
      </c>
      <c r="V136" s="44">
        <f t="shared" si="31"/>
        <v>42.55</v>
      </c>
      <c r="W136" s="54">
        <v>55044</v>
      </c>
      <c r="X136" s="55">
        <v>20302</v>
      </c>
      <c r="Y136" s="41">
        <v>1.0009583055983271</v>
      </c>
      <c r="Z136" s="41">
        <f t="shared" si="32"/>
        <v>128.87649999999999</v>
      </c>
      <c r="AA136" s="41">
        <f t="shared" si="33"/>
        <v>0</v>
      </c>
      <c r="AB136" s="41">
        <f t="shared" si="34"/>
        <v>0.426315</v>
      </c>
      <c r="AC136" s="41" t="str">
        <f t="shared" si="35"/>
        <v/>
      </c>
      <c r="AD136" s="41" t="str">
        <f t="shared" si="36"/>
        <v/>
      </c>
      <c r="AE136" s="41">
        <f t="shared" si="37"/>
        <v>410</v>
      </c>
      <c r="AF136" s="41">
        <f t="shared" si="38"/>
        <v>410</v>
      </c>
      <c r="AG136" s="41">
        <f t="shared" si="39"/>
        <v>0</v>
      </c>
      <c r="AH136" s="41" t="str">
        <f t="shared" si="40"/>
        <v/>
      </c>
      <c r="AI136" s="41" t="str">
        <f t="shared" si="41"/>
        <v/>
      </c>
      <c r="AJ136" s="41" t="str">
        <f t="shared" si="42"/>
        <v/>
      </c>
      <c r="AK136" s="41" t="str">
        <f t="shared" si="43"/>
        <v/>
      </c>
      <c r="AL136" s="44">
        <f t="shared" si="44"/>
        <v>410</v>
      </c>
      <c r="AM136" s="44">
        <f t="shared" si="45"/>
        <v>463.72</v>
      </c>
      <c r="AN136" s="40">
        <f t="shared" si="46"/>
        <v>14095</v>
      </c>
      <c r="AO136" s="45">
        <f t="shared" si="47"/>
        <v>2.8574476651868366E-2</v>
      </c>
      <c r="AP136" s="40">
        <f t="shared" si="48"/>
        <v>-13.858621176156158</v>
      </c>
      <c r="AQ136" s="41">
        <v>0</v>
      </c>
      <c r="AR136" s="40">
        <f t="shared" si="49"/>
        <v>14095</v>
      </c>
      <c r="AS136" s="40">
        <f t="shared" si="50"/>
        <v>810</v>
      </c>
      <c r="AT136" s="40">
        <f t="shared" si="51"/>
        <v>1015.1</v>
      </c>
      <c r="AU136" s="40">
        <f t="shared" si="52"/>
        <v>13770</v>
      </c>
      <c r="AV136" s="46">
        <f t="shared" si="53"/>
        <v>14095</v>
      </c>
      <c r="AW136" s="40">
        <f>AX136-AV136</f>
        <v>485</v>
      </c>
      <c r="AX136" s="59">
        <f>IF(D136&gt;AV136,AV136+(D136-AV136),AV136)</f>
        <v>14580</v>
      </c>
    </row>
    <row r="137" spans="1:50" ht="15" customHeight="1" x14ac:dyDescent="0.25">
      <c r="A137" s="51">
        <v>14</v>
      </c>
      <c r="B137" s="51">
        <v>1100</v>
      </c>
      <c r="C137" s="52" t="s">
        <v>301</v>
      </c>
      <c r="D137" s="39">
        <v>407298</v>
      </c>
      <c r="E137" s="40">
        <v>0</v>
      </c>
      <c r="F137" s="41">
        <v>1394</v>
      </c>
      <c r="G137" s="40">
        <v>1406</v>
      </c>
      <c r="H137" s="42">
        <v>2.9790000000000001</v>
      </c>
      <c r="I137" s="41">
        <v>248</v>
      </c>
      <c r="J137" s="43">
        <f t="shared" si="27"/>
        <v>0.1764</v>
      </c>
      <c r="K137" s="41">
        <v>103</v>
      </c>
      <c r="L137" s="41">
        <v>525</v>
      </c>
      <c r="M137" s="41">
        <v>81</v>
      </c>
      <c r="N137" s="41">
        <f t="shared" si="28"/>
        <v>19.619</v>
      </c>
      <c r="O137" s="41">
        <f t="shared" si="29"/>
        <v>15.428600000000001</v>
      </c>
      <c r="P137" s="41">
        <v>674</v>
      </c>
      <c r="Q137" s="41">
        <v>882</v>
      </c>
      <c r="R137" s="41">
        <v>862</v>
      </c>
      <c r="S137" s="41">
        <v>1049</v>
      </c>
      <c r="T137" s="53">
        <v>1394</v>
      </c>
      <c r="U137" s="53">
        <f t="shared" si="30"/>
        <v>1394</v>
      </c>
      <c r="V137" s="44">
        <f t="shared" si="31"/>
        <v>0</v>
      </c>
      <c r="W137" s="54">
        <v>973186</v>
      </c>
      <c r="X137" s="55">
        <v>499635</v>
      </c>
      <c r="Y137" s="41">
        <v>1.5108452239933159</v>
      </c>
      <c r="Z137" s="41">
        <f t="shared" si="32"/>
        <v>922.66229999999996</v>
      </c>
      <c r="AA137" s="41">
        <f t="shared" si="33"/>
        <v>0</v>
      </c>
      <c r="AB137" s="41">
        <f t="shared" si="34"/>
        <v>0.426315</v>
      </c>
      <c r="AC137" s="41" t="str">
        <f t="shared" si="35"/>
        <v/>
      </c>
      <c r="AD137" s="41" t="str">
        <f t="shared" si="36"/>
        <v/>
      </c>
      <c r="AE137" s="41">
        <f t="shared" si="37"/>
        <v>889.30199999999991</v>
      </c>
      <c r="AF137" s="41">
        <f t="shared" si="38"/>
        <v>630</v>
      </c>
      <c r="AG137" s="41">
        <f t="shared" si="39"/>
        <v>0</v>
      </c>
      <c r="AH137" s="41" t="str">
        <f t="shared" si="40"/>
        <v/>
      </c>
      <c r="AI137" s="41" t="str">
        <f t="shared" si="41"/>
        <v/>
      </c>
      <c r="AJ137" s="41" t="str">
        <f t="shared" si="42"/>
        <v/>
      </c>
      <c r="AK137" s="41" t="str">
        <f t="shared" si="43"/>
        <v/>
      </c>
      <c r="AL137" s="44">
        <f t="shared" si="44"/>
        <v>630</v>
      </c>
      <c r="AM137" s="44">
        <f t="shared" si="45"/>
        <v>712.55</v>
      </c>
      <c r="AN137" s="40">
        <f t="shared" si="46"/>
        <v>586962</v>
      </c>
      <c r="AO137" s="45">
        <f t="shared" si="47"/>
        <v>2.8574476651868366E-2</v>
      </c>
      <c r="AP137" s="40">
        <f t="shared" si="48"/>
        <v>5133.8047731812785</v>
      </c>
      <c r="AQ137" s="41">
        <v>0</v>
      </c>
      <c r="AR137" s="40">
        <f t="shared" si="49"/>
        <v>412432</v>
      </c>
      <c r="AS137" s="40">
        <f t="shared" si="50"/>
        <v>14060</v>
      </c>
      <c r="AT137" s="40">
        <f t="shared" si="51"/>
        <v>24981.75</v>
      </c>
      <c r="AU137" s="40">
        <f t="shared" si="52"/>
        <v>393238</v>
      </c>
      <c r="AV137" s="46">
        <f t="shared" si="53"/>
        <v>412432</v>
      </c>
      <c r="AW137" s="40">
        <f>AX137-AV137</f>
        <v>0</v>
      </c>
      <c r="AX137" s="59">
        <f>IF(D137&gt;AV137,AV137+(D137-AV137),AV137)</f>
        <v>412432</v>
      </c>
    </row>
    <row r="138" spans="1:50" ht="15" customHeight="1" x14ac:dyDescent="0.25">
      <c r="A138" s="51">
        <v>14</v>
      </c>
      <c r="B138" s="51">
        <v>1200</v>
      </c>
      <c r="C138" s="52" t="s">
        <v>345</v>
      </c>
      <c r="D138" s="39">
        <v>652987</v>
      </c>
      <c r="E138" s="40">
        <v>0</v>
      </c>
      <c r="F138" s="41">
        <v>2067</v>
      </c>
      <c r="G138" s="40">
        <v>2240</v>
      </c>
      <c r="H138" s="42">
        <v>2.3690000000000002</v>
      </c>
      <c r="I138" s="41">
        <v>631</v>
      </c>
      <c r="J138" s="43">
        <f t="shared" si="27"/>
        <v>0.28170000000000001</v>
      </c>
      <c r="K138" s="41">
        <v>164</v>
      </c>
      <c r="L138" s="41">
        <v>905</v>
      </c>
      <c r="M138" s="41">
        <v>261</v>
      </c>
      <c r="N138" s="41">
        <f t="shared" si="28"/>
        <v>18.121499999999997</v>
      </c>
      <c r="O138" s="41">
        <f t="shared" si="29"/>
        <v>28.8398</v>
      </c>
      <c r="P138" s="41">
        <v>1371</v>
      </c>
      <c r="Q138" s="41">
        <v>1634</v>
      </c>
      <c r="R138" s="41">
        <v>1655</v>
      </c>
      <c r="S138" s="41">
        <v>1882</v>
      </c>
      <c r="T138" s="53">
        <v>2067</v>
      </c>
      <c r="U138" s="53">
        <f t="shared" si="30"/>
        <v>2067</v>
      </c>
      <c r="V138" s="44">
        <f t="shared" si="31"/>
        <v>0</v>
      </c>
      <c r="W138" s="54">
        <v>1804059</v>
      </c>
      <c r="X138" s="55">
        <v>662510</v>
      </c>
      <c r="Y138" s="41">
        <v>2.5309897188712842</v>
      </c>
      <c r="Z138" s="41">
        <f t="shared" si="32"/>
        <v>816.67660000000001</v>
      </c>
      <c r="AA138" s="41">
        <f t="shared" si="33"/>
        <v>0</v>
      </c>
      <c r="AB138" s="41">
        <f t="shared" si="34"/>
        <v>0.426315</v>
      </c>
      <c r="AC138" s="41" t="str">
        <f t="shared" si="35"/>
        <v/>
      </c>
      <c r="AD138" s="41" t="str">
        <f t="shared" si="36"/>
        <v/>
      </c>
      <c r="AE138" s="41">
        <f t="shared" si="37"/>
        <v>1195.3800000000001</v>
      </c>
      <c r="AF138" s="41">
        <f t="shared" si="38"/>
        <v>630</v>
      </c>
      <c r="AG138" s="41">
        <f t="shared" si="39"/>
        <v>0</v>
      </c>
      <c r="AH138" s="41" t="str">
        <f t="shared" si="40"/>
        <v/>
      </c>
      <c r="AI138" s="41" t="str">
        <f t="shared" si="41"/>
        <v/>
      </c>
      <c r="AJ138" s="41" t="str">
        <f t="shared" si="42"/>
        <v/>
      </c>
      <c r="AK138" s="41" t="str">
        <f t="shared" si="43"/>
        <v/>
      </c>
      <c r="AL138" s="44">
        <f t="shared" si="44"/>
        <v>630</v>
      </c>
      <c r="AM138" s="44">
        <f t="shared" si="45"/>
        <v>712.55</v>
      </c>
      <c r="AN138" s="40">
        <f t="shared" si="46"/>
        <v>827015</v>
      </c>
      <c r="AO138" s="45">
        <f t="shared" si="47"/>
        <v>2.8574476651868366E-2</v>
      </c>
      <c r="AP138" s="40">
        <f t="shared" si="48"/>
        <v>4972.7590227713481</v>
      </c>
      <c r="AQ138" s="41">
        <v>0</v>
      </c>
      <c r="AR138" s="40">
        <f t="shared" si="49"/>
        <v>657960</v>
      </c>
      <c r="AS138" s="40">
        <f t="shared" si="50"/>
        <v>22400</v>
      </c>
      <c r="AT138" s="40">
        <f t="shared" si="51"/>
        <v>33125.5</v>
      </c>
      <c r="AU138" s="40">
        <f t="shared" si="52"/>
        <v>630587</v>
      </c>
      <c r="AV138" s="46">
        <f t="shared" si="53"/>
        <v>657960</v>
      </c>
      <c r="AW138" s="40">
        <f>AX138-AV138</f>
        <v>0</v>
      </c>
      <c r="AX138" s="59">
        <f>IF(D138&gt;AV138,AV138+(D138-AV138),AV138)</f>
        <v>657960</v>
      </c>
    </row>
    <row r="139" spans="1:50" ht="15" customHeight="1" x14ac:dyDescent="0.25">
      <c r="A139" s="51">
        <v>14</v>
      </c>
      <c r="B139" s="51">
        <v>1300</v>
      </c>
      <c r="C139" s="52" t="s">
        <v>366</v>
      </c>
      <c r="D139" s="39">
        <v>46478</v>
      </c>
      <c r="E139" s="40">
        <v>0</v>
      </c>
      <c r="F139" s="41">
        <v>201</v>
      </c>
      <c r="G139" s="40">
        <v>201</v>
      </c>
      <c r="H139" s="42">
        <v>2.2330000000000001</v>
      </c>
      <c r="I139" s="41">
        <v>34</v>
      </c>
      <c r="J139" s="43">
        <f t="shared" si="27"/>
        <v>0.16919999999999999</v>
      </c>
      <c r="K139" s="41">
        <v>34</v>
      </c>
      <c r="L139" s="41">
        <v>108</v>
      </c>
      <c r="M139" s="41">
        <v>25</v>
      </c>
      <c r="N139" s="41">
        <f t="shared" si="28"/>
        <v>31.4815</v>
      </c>
      <c r="O139" s="41">
        <f t="shared" si="29"/>
        <v>23.148099999999999</v>
      </c>
      <c r="P139" s="41">
        <v>201</v>
      </c>
      <c r="Q139" s="41">
        <v>253</v>
      </c>
      <c r="R139" s="41">
        <v>242</v>
      </c>
      <c r="S139" s="41">
        <v>201</v>
      </c>
      <c r="T139" s="57">
        <v>201</v>
      </c>
      <c r="U139" s="53">
        <f t="shared" si="30"/>
        <v>253</v>
      </c>
      <c r="V139" s="44">
        <f t="shared" si="31"/>
        <v>20.55</v>
      </c>
      <c r="W139" s="54">
        <v>103525</v>
      </c>
      <c r="X139" s="55">
        <v>37003</v>
      </c>
      <c r="Y139" s="41">
        <v>0.94239316938920181</v>
      </c>
      <c r="Z139" s="41">
        <f t="shared" si="32"/>
        <v>213.2868</v>
      </c>
      <c r="AA139" s="41">
        <f t="shared" si="33"/>
        <v>0</v>
      </c>
      <c r="AB139" s="41">
        <f t="shared" si="34"/>
        <v>0.426315</v>
      </c>
      <c r="AC139" s="41" t="str">
        <f t="shared" si="35"/>
        <v/>
      </c>
      <c r="AD139" s="41" t="str">
        <f t="shared" si="36"/>
        <v/>
      </c>
      <c r="AE139" s="41">
        <f t="shared" si="37"/>
        <v>447.06700000000001</v>
      </c>
      <c r="AF139" s="41">
        <f t="shared" si="38"/>
        <v>447.06700000000001</v>
      </c>
      <c r="AG139" s="41">
        <f t="shared" si="39"/>
        <v>0</v>
      </c>
      <c r="AH139" s="41" t="str">
        <f t="shared" si="40"/>
        <v/>
      </c>
      <c r="AI139" s="41" t="str">
        <f t="shared" si="41"/>
        <v/>
      </c>
      <c r="AJ139" s="41" t="str">
        <f t="shared" si="42"/>
        <v/>
      </c>
      <c r="AK139" s="41" t="str">
        <f t="shared" si="43"/>
        <v/>
      </c>
      <c r="AL139" s="44">
        <f t="shared" si="44"/>
        <v>447.07</v>
      </c>
      <c r="AM139" s="44">
        <f t="shared" si="45"/>
        <v>505.65</v>
      </c>
      <c r="AN139" s="40">
        <f t="shared" si="46"/>
        <v>57501</v>
      </c>
      <c r="AO139" s="45">
        <f t="shared" si="47"/>
        <v>2.8574476651868366E-2</v>
      </c>
      <c r="AP139" s="40">
        <f t="shared" si="48"/>
        <v>314.97645613354501</v>
      </c>
      <c r="AQ139" s="41">
        <v>0</v>
      </c>
      <c r="AR139" s="40">
        <f t="shared" si="49"/>
        <v>46793</v>
      </c>
      <c r="AS139" s="40">
        <f t="shared" si="50"/>
        <v>2010</v>
      </c>
      <c r="AT139" s="40">
        <f t="shared" si="51"/>
        <v>1850.15</v>
      </c>
      <c r="AU139" s="40">
        <f t="shared" si="52"/>
        <v>44628</v>
      </c>
      <c r="AV139" s="46">
        <f t="shared" si="53"/>
        <v>46793</v>
      </c>
      <c r="AW139" s="40">
        <f>AX139-AV139</f>
        <v>0</v>
      </c>
      <c r="AX139" s="59">
        <f>IF(D139&gt;AV139,AV139+(D139-AV139),AV139)</f>
        <v>46793</v>
      </c>
    </row>
    <row r="140" spans="1:50" ht="15" customHeight="1" x14ac:dyDescent="0.25">
      <c r="A140" s="51">
        <v>14</v>
      </c>
      <c r="B140" s="51">
        <v>1600</v>
      </c>
      <c r="C140" s="52" t="s">
        <v>534</v>
      </c>
      <c r="D140" s="39">
        <v>7270608</v>
      </c>
      <c r="E140" s="40">
        <v>0</v>
      </c>
      <c r="F140" s="41">
        <v>38065</v>
      </c>
      <c r="G140" s="40">
        <v>44167</v>
      </c>
      <c r="H140" s="42">
        <v>2.383</v>
      </c>
      <c r="I140" s="41">
        <v>14336</v>
      </c>
      <c r="J140" s="43">
        <f t="shared" ref="J140:J203" si="54">ROUND(I140/G140,4)</f>
        <v>0.3246</v>
      </c>
      <c r="K140" s="41">
        <v>1746</v>
      </c>
      <c r="L140" s="41">
        <v>17903</v>
      </c>
      <c r="M140" s="41">
        <v>4707</v>
      </c>
      <c r="N140" s="41">
        <f t="shared" ref="N140:N203" si="55">ROUND(K140/L140,6)*100</f>
        <v>9.752600000000001</v>
      </c>
      <c r="O140" s="41">
        <f t="shared" ref="O140:O203" si="56">ROUND(M140/L140,6)*100</f>
        <v>26.291700000000002</v>
      </c>
      <c r="P140" s="41">
        <v>29687</v>
      </c>
      <c r="Q140" s="41">
        <v>29998</v>
      </c>
      <c r="R140" s="41">
        <v>32295</v>
      </c>
      <c r="S140" s="41">
        <v>32177</v>
      </c>
      <c r="T140" s="53">
        <v>38065</v>
      </c>
      <c r="U140" s="53">
        <f t="shared" ref="U140:U203" si="57">MAX(P140:T140)</f>
        <v>38065</v>
      </c>
      <c r="V140" s="44">
        <f t="shared" ref="V140:V203" si="58">ROUND(IF(100*(1-(G140/U140))&lt;0,0,100*(1-G140/U140)),2)</f>
        <v>0</v>
      </c>
      <c r="W140" s="54">
        <v>36923374</v>
      </c>
      <c r="X140" s="55">
        <v>15510179</v>
      </c>
      <c r="Y140" s="41">
        <v>19.801679776122516</v>
      </c>
      <c r="Z140" s="41">
        <f t="shared" ref="Z140:Z203" si="59">ROUND(T140/Y140,4)</f>
        <v>1922.3117</v>
      </c>
      <c r="AA140" s="41">
        <f t="shared" ref="AA140:AA203" si="60">IF((AND(G140&gt;=10000,Z140&lt;150)),100,IF(AND(G140&lt;10000,Z140&lt;30),200,0))</f>
        <v>0</v>
      </c>
      <c r="AB140" s="41">
        <f t="shared" ref="AB140:AB203" si="61">ROUND(X$11/W$11,6)</f>
        <v>0.426315</v>
      </c>
      <c r="AC140" s="41" t="str">
        <f t="shared" ref="AC140:AC203" si="62">IF(AND(2500&lt;=G140,G140&lt;3000),(G140-2500)*0.002,"")</f>
        <v/>
      </c>
      <c r="AD140" s="41" t="str">
        <f t="shared" ref="AD140:AD203" si="63">IF(AND(10000&lt;=G140,G140&lt;11000),(11000-G140)*0.001,"")</f>
        <v/>
      </c>
      <c r="AE140" s="41" t="str">
        <f t="shared" ref="AE140:AE203" si="64">IF(G140&lt;2500, 410+(0.367*MAX(0,(G140-100))+AA140),"")</f>
        <v/>
      </c>
      <c r="AF140" s="41" t="str">
        <f t="shared" ref="AF140:AF203" si="65">IF(AND(AE140&lt;&gt;"",AE140&gt;630+AA140),630+AA140,AE140)</f>
        <v/>
      </c>
      <c r="AG140" s="41">
        <f t="shared" ref="AG140:AG203" si="66">IF((AND(2500&lt;=G140,G140&lt;11000)),1.15*(572.62+(5.026*N140)-(53.768*H140)+(14.022*V140)+AA140),0)</f>
        <v>0</v>
      </c>
      <c r="AH140" s="41">
        <f t="shared" ref="AH140:AH203" si="67">IF(G140&gt;=10000,1.15*((4.59*N140)+(0.622*O140)+(169.415*J140)+AA140+307.664),"")</f>
        <v>487.34007745999992</v>
      </c>
      <c r="AI140" s="41" t="str">
        <f t="shared" ref="AI140:AI203" si="68">IF(AND(2500&lt;=G140,G140&lt;3000),(AC140*AG140)+(630*(1-AC140)),"")</f>
        <v/>
      </c>
      <c r="AJ140" s="41" t="str">
        <f t="shared" ref="AJ140:AJ203" si="69">IF(AND(10000&lt;=G140,G140&lt;11000),(AD140*AG140)+(AH140*(1-AD140)),"")</f>
        <v/>
      </c>
      <c r="AK140" s="41" t="str">
        <f t="shared" ref="AK140:AK203" si="70">IF(AND(AC140="",AD140=""),"",1)</f>
        <v/>
      </c>
      <c r="AL140" s="44">
        <f t="shared" ref="AL140:AL203" si="71">ROUND(IF(AK140="",MAX(AF140,AG140,AH140),MAX(AI140,AJ140)),2)</f>
        <v>487.34</v>
      </c>
      <c r="AM140" s="44">
        <f t="shared" ref="AM140:AM203" si="72">ROUND(AL140*AM$2,2)</f>
        <v>551.20000000000005</v>
      </c>
      <c r="AN140" s="40">
        <f t="shared" ref="AN140:AN203" si="73">ROUND(IF((AM140*G140)-(W140*AB140)&lt;0,0,(AM140*G140)-(W140*AB140)),0)</f>
        <v>8603862</v>
      </c>
      <c r="AO140" s="45">
        <f t="shared" ref="AO140:AO203" si="74">$AO$11</f>
        <v>2.8574476651868366E-2</v>
      </c>
      <c r="AP140" s="40">
        <f t="shared" ref="AP140:AP203" si="75">(AN140-(D140-E140))*AO140</f>
        <v>38097.035294010107</v>
      </c>
      <c r="AQ140" s="41">
        <v>0</v>
      </c>
      <c r="AR140" s="40">
        <f t="shared" ref="AR140:AR203" si="76">ROUND(MAX(IF((D140-E140)&lt;AN140,D140-E140+AP140+AQ140,AN140+AQ140),0),0)</f>
        <v>7308705</v>
      </c>
      <c r="AS140" s="40">
        <f t="shared" ref="AS140:AS203" si="77">10*G140</f>
        <v>441670</v>
      </c>
      <c r="AT140" s="40">
        <f t="shared" ref="AT140:AT203" si="78">0.05*X140</f>
        <v>775508.95000000007</v>
      </c>
      <c r="AU140" s="40">
        <f t="shared" ref="AU140:AU203" si="79">ROUND(MAX(D140-(IF(AND(E140&gt;0,AQ140=0),E140,0))-MIN(AS140:AT140)),0)</f>
        <v>6828938</v>
      </c>
      <c r="AV140" s="46">
        <f t="shared" ref="AV140:AV203" si="80">MAX(AR140,AU140)</f>
        <v>7308705</v>
      </c>
      <c r="AW140" s="40">
        <f>AX140-AV140</f>
        <v>0</v>
      </c>
      <c r="AX140" s="59">
        <f>IF(D140&gt;AV140,AV140+(D140-AV140),AV140)</f>
        <v>7308705</v>
      </c>
    </row>
    <row r="141" spans="1:50" ht="15" customHeight="1" x14ac:dyDescent="0.25">
      <c r="A141" s="51">
        <v>14</v>
      </c>
      <c r="B141" s="51">
        <v>1800</v>
      </c>
      <c r="C141" s="52" t="s">
        <v>675</v>
      </c>
      <c r="D141" s="39">
        <v>114031</v>
      </c>
      <c r="E141" s="40">
        <v>0</v>
      </c>
      <c r="F141" s="41">
        <v>522</v>
      </c>
      <c r="G141" s="40">
        <v>551</v>
      </c>
      <c r="H141" s="42">
        <v>2.87</v>
      </c>
      <c r="I141" s="41">
        <v>38</v>
      </c>
      <c r="J141" s="43">
        <f t="shared" si="54"/>
        <v>6.9000000000000006E-2</v>
      </c>
      <c r="K141" s="41">
        <v>29</v>
      </c>
      <c r="L141" s="41">
        <v>233</v>
      </c>
      <c r="M141" s="41">
        <v>83</v>
      </c>
      <c r="N141" s="41">
        <f t="shared" si="55"/>
        <v>12.446400000000001</v>
      </c>
      <c r="O141" s="41">
        <f t="shared" si="56"/>
        <v>35.622300000000003</v>
      </c>
      <c r="P141" s="41">
        <v>333</v>
      </c>
      <c r="Q141" s="41">
        <v>446</v>
      </c>
      <c r="R141" s="41">
        <v>495</v>
      </c>
      <c r="S141" s="41">
        <v>421</v>
      </c>
      <c r="T141" s="57">
        <v>522</v>
      </c>
      <c r="U141" s="53">
        <f t="shared" si="57"/>
        <v>522</v>
      </c>
      <c r="V141" s="44">
        <f t="shared" si="58"/>
        <v>0</v>
      </c>
      <c r="W141" s="54">
        <v>448679</v>
      </c>
      <c r="X141" s="55">
        <v>192301</v>
      </c>
      <c r="Y141" s="41">
        <v>0.35260240587987279</v>
      </c>
      <c r="Z141" s="41">
        <f t="shared" si="59"/>
        <v>1480.421</v>
      </c>
      <c r="AA141" s="41">
        <f t="shared" si="60"/>
        <v>0</v>
      </c>
      <c r="AB141" s="41">
        <f t="shared" si="61"/>
        <v>0.426315</v>
      </c>
      <c r="AC141" s="41" t="str">
        <f t="shared" si="62"/>
        <v/>
      </c>
      <c r="AD141" s="41" t="str">
        <f t="shared" si="63"/>
        <v/>
      </c>
      <c r="AE141" s="41">
        <f t="shared" si="64"/>
        <v>575.51700000000005</v>
      </c>
      <c r="AF141" s="41">
        <f t="shared" si="65"/>
        <v>575.51700000000005</v>
      </c>
      <c r="AG141" s="41">
        <f t="shared" si="66"/>
        <v>0</v>
      </c>
      <c r="AH141" s="41" t="str">
        <f t="shared" si="67"/>
        <v/>
      </c>
      <c r="AI141" s="41" t="str">
        <f t="shared" si="68"/>
        <v/>
      </c>
      <c r="AJ141" s="41" t="str">
        <f t="shared" si="69"/>
        <v/>
      </c>
      <c r="AK141" s="41" t="str">
        <f t="shared" si="70"/>
        <v/>
      </c>
      <c r="AL141" s="44">
        <f t="shared" si="71"/>
        <v>575.52</v>
      </c>
      <c r="AM141" s="44">
        <f t="shared" si="72"/>
        <v>650.92999999999995</v>
      </c>
      <c r="AN141" s="40">
        <f t="shared" si="73"/>
        <v>167384</v>
      </c>
      <c r="AO141" s="45">
        <f t="shared" si="74"/>
        <v>2.8574476651868366E-2</v>
      </c>
      <c r="AP141" s="40">
        <f t="shared" si="75"/>
        <v>1524.5340528071329</v>
      </c>
      <c r="AQ141" s="41">
        <v>0</v>
      </c>
      <c r="AR141" s="40">
        <f t="shared" si="76"/>
        <v>115556</v>
      </c>
      <c r="AS141" s="40">
        <f t="shared" si="77"/>
        <v>5510</v>
      </c>
      <c r="AT141" s="40">
        <f t="shared" si="78"/>
        <v>9615.0500000000011</v>
      </c>
      <c r="AU141" s="40">
        <f t="shared" si="79"/>
        <v>108521</v>
      </c>
      <c r="AV141" s="46">
        <f t="shared" si="80"/>
        <v>115556</v>
      </c>
      <c r="AW141" s="40">
        <f>AX141-AV141</f>
        <v>0</v>
      </c>
      <c r="AX141" s="59">
        <f>IF(D141&gt;AV141,AV141+(D141-AV141),AV141)</f>
        <v>115556</v>
      </c>
    </row>
    <row r="142" spans="1:50" ht="15" customHeight="1" x14ac:dyDescent="0.25">
      <c r="A142" s="51">
        <v>14</v>
      </c>
      <c r="B142" s="51">
        <v>1900</v>
      </c>
      <c r="C142" s="52" t="s">
        <v>772</v>
      </c>
      <c r="D142" s="39">
        <v>144914</v>
      </c>
      <c r="E142" s="40">
        <v>0</v>
      </c>
      <c r="F142" s="41">
        <v>547</v>
      </c>
      <c r="G142" s="40">
        <v>551</v>
      </c>
      <c r="H142" s="42">
        <v>2.1160000000000001</v>
      </c>
      <c r="I142" s="41">
        <v>237</v>
      </c>
      <c r="J142" s="43">
        <f t="shared" si="54"/>
        <v>0.43009999999999998</v>
      </c>
      <c r="K142" s="41">
        <v>47</v>
      </c>
      <c r="L142" s="41">
        <v>254</v>
      </c>
      <c r="M142" s="41">
        <v>80</v>
      </c>
      <c r="N142" s="41">
        <f t="shared" si="55"/>
        <v>18.503900000000002</v>
      </c>
      <c r="O142" s="41">
        <f t="shared" si="56"/>
        <v>31.496099999999998</v>
      </c>
      <c r="P142" s="41">
        <v>486</v>
      </c>
      <c r="Q142" s="41">
        <v>514</v>
      </c>
      <c r="R142" s="41">
        <v>547</v>
      </c>
      <c r="S142" s="41">
        <v>532</v>
      </c>
      <c r="T142" s="57">
        <v>547</v>
      </c>
      <c r="U142" s="53">
        <f t="shared" si="57"/>
        <v>547</v>
      </c>
      <c r="V142" s="44">
        <f t="shared" si="58"/>
        <v>0</v>
      </c>
      <c r="W142" s="54">
        <v>593948</v>
      </c>
      <c r="X142" s="55">
        <v>238906</v>
      </c>
      <c r="Y142" s="41">
        <v>1.1367705178556813</v>
      </c>
      <c r="Z142" s="41">
        <f t="shared" si="59"/>
        <v>481.18770000000001</v>
      </c>
      <c r="AA142" s="41">
        <f t="shared" si="60"/>
        <v>0</v>
      </c>
      <c r="AB142" s="41">
        <f t="shared" si="61"/>
        <v>0.426315</v>
      </c>
      <c r="AC142" s="41" t="str">
        <f t="shared" si="62"/>
        <v/>
      </c>
      <c r="AD142" s="41" t="str">
        <f t="shared" si="63"/>
        <v/>
      </c>
      <c r="AE142" s="41">
        <f t="shared" si="64"/>
        <v>575.51700000000005</v>
      </c>
      <c r="AF142" s="41">
        <f t="shared" si="65"/>
        <v>575.51700000000005</v>
      </c>
      <c r="AG142" s="41">
        <f t="shared" si="66"/>
        <v>0</v>
      </c>
      <c r="AH142" s="41" t="str">
        <f t="shared" si="67"/>
        <v/>
      </c>
      <c r="AI142" s="41" t="str">
        <f t="shared" si="68"/>
        <v/>
      </c>
      <c r="AJ142" s="41" t="str">
        <f t="shared" si="69"/>
        <v/>
      </c>
      <c r="AK142" s="41" t="str">
        <f t="shared" si="70"/>
        <v/>
      </c>
      <c r="AL142" s="44">
        <f t="shared" si="71"/>
        <v>575.52</v>
      </c>
      <c r="AM142" s="44">
        <f t="shared" si="72"/>
        <v>650.92999999999995</v>
      </c>
      <c r="AN142" s="40">
        <f t="shared" si="73"/>
        <v>105453</v>
      </c>
      <c r="AO142" s="45">
        <f t="shared" si="74"/>
        <v>2.8574476651868366E-2</v>
      </c>
      <c r="AP142" s="40">
        <f t="shared" si="75"/>
        <v>-1127.5774231593775</v>
      </c>
      <c r="AQ142" s="41">
        <v>0</v>
      </c>
      <c r="AR142" s="40">
        <f t="shared" si="76"/>
        <v>105453</v>
      </c>
      <c r="AS142" s="40">
        <f t="shared" si="77"/>
        <v>5510</v>
      </c>
      <c r="AT142" s="40">
        <f t="shared" si="78"/>
        <v>11945.300000000001</v>
      </c>
      <c r="AU142" s="40">
        <f t="shared" si="79"/>
        <v>139404</v>
      </c>
      <c r="AV142" s="46">
        <f t="shared" si="80"/>
        <v>139404</v>
      </c>
      <c r="AW142" s="40">
        <f>AX142-AV142</f>
        <v>5510</v>
      </c>
      <c r="AX142" s="59">
        <f>IF(D142&gt;AV142,AV142+(D142-AV142),AV142)</f>
        <v>144914</v>
      </c>
    </row>
    <row r="143" spans="1:50" ht="15" customHeight="1" x14ac:dyDescent="0.25">
      <c r="A143" s="51">
        <v>15</v>
      </c>
      <c r="B143" s="51">
        <v>200</v>
      </c>
      <c r="C143" s="52" t="s">
        <v>37</v>
      </c>
      <c r="D143" s="39">
        <v>492504</v>
      </c>
      <c r="E143" s="40">
        <v>0</v>
      </c>
      <c r="F143" s="41">
        <v>1392</v>
      </c>
      <c r="G143" s="40">
        <v>1422</v>
      </c>
      <c r="H143" s="42">
        <v>2.109</v>
      </c>
      <c r="I143" s="41">
        <v>1352</v>
      </c>
      <c r="J143" s="43">
        <f t="shared" si="54"/>
        <v>0.95079999999999998</v>
      </c>
      <c r="K143" s="41">
        <v>173</v>
      </c>
      <c r="L143" s="41">
        <v>672</v>
      </c>
      <c r="M143" s="41">
        <v>273</v>
      </c>
      <c r="N143" s="41">
        <f t="shared" si="55"/>
        <v>25.744</v>
      </c>
      <c r="O143" s="41">
        <f t="shared" si="56"/>
        <v>40.625</v>
      </c>
      <c r="P143" s="41">
        <v>1314</v>
      </c>
      <c r="Q143" s="41">
        <v>1321</v>
      </c>
      <c r="R143" s="41">
        <v>1388</v>
      </c>
      <c r="S143" s="41">
        <v>1235</v>
      </c>
      <c r="T143" s="53">
        <v>1392</v>
      </c>
      <c r="U143" s="53">
        <f t="shared" si="57"/>
        <v>1392</v>
      </c>
      <c r="V143" s="44">
        <f t="shared" si="58"/>
        <v>0</v>
      </c>
      <c r="W143" s="54">
        <v>717121</v>
      </c>
      <c r="X143" s="55">
        <v>639201</v>
      </c>
      <c r="Y143" s="41">
        <v>2.0086351751436684</v>
      </c>
      <c r="Z143" s="41">
        <f t="shared" si="59"/>
        <v>693.00789999999995</v>
      </c>
      <c r="AA143" s="41">
        <f t="shared" si="60"/>
        <v>0</v>
      </c>
      <c r="AB143" s="41">
        <f t="shared" si="61"/>
        <v>0.426315</v>
      </c>
      <c r="AC143" s="41" t="str">
        <f t="shared" si="62"/>
        <v/>
      </c>
      <c r="AD143" s="41" t="str">
        <f t="shared" si="63"/>
        <v/>
      </c>
      <c r="AE143" s="41">
        <f t="shared" si="64"/>
        <v>895.17399999999998</v>
      </c>
      <c r="AF143" s="41">
        <f t="shared" si="65"/>
        <v>630</v>
      </c>
      <c r="AG143" s="41">
        <f t="shared" si="66"/>
        <v>0</v>
      </c>
      <c r="AH143" s="41" t="str">
        <f t="shared" si="67"/>
        <v/>
      </c>
      <c r="AI143" s="41" t="str">
        <f t="shared" si="68"/>
        <v/>
      </c>
      <c r="AJ143" s="41" t="str">
        <f t="shared" si="69"/>
        <v/>
      </c>
      <c r="AK143" s="41" t="str">
        <f t="shared" si="70"/>
        <v/>
      </c>
      <c r="AL143" s="44">
        <f t="shared" si="71"/>
        <v>630</v>
      </c>
      <c r="AM143" s="44">
        <f t="shared" si="72"/>
        <v>712.55</v>
      </c>
      <c r="AN143" s="40">
        <f t="shared" si="73"/>
        <v>707527</v>
      </c>
      <c r="AO143" s="45">
        <f t="shared" si="74"/>
        <v>2.8574476651868366E-2</v>
      </c>
      <c r="AP143" s="40">
        <f t="shared" si="75"/>
        <v>6144.1696931146917</v>
      </c>
      <c r="AQ143" s="41">
        <v>0</v>
      </c>
      <c r="AR143" s="40">
        <f t="shared" si="76"/>
        <v>498648</v>
      </c>
      <c r="AS143" s="40">
        <f t="shared" si="77"/>
        <v>14220</v>
      </c>
      <c r="AT143" s="40">
        <f t="shared" si="78"/>
        <v>31960.050000000003</v>
      </c>
      <c r="AU143" s="40">
        <f t="shared" si="79"/>
        <v>478284</v>
      </c>
      <c r="AV143" s="46">
        <f t="shared" si="80"/>
        <v>498648</v>
      </c>
      <c r="AW143" s="40">
        <f>AX143-AV143</f>
        <v>0</v>
      </c>
      <c r="AX143" s="59">
        <f>IF(D143&gt;AV143,AV143+(D143-AV143),AV143)</f>
        <v>498648</v>
      </c>
    </row>
    <row r="144" spans="1:50" ht="15" customHeight="1" x14ac:dyDescent="0.25">
      <c r="A144" s="51">
        <v>15</v>
      </c>
      <c r="B144" s="51">
        <v>300</v>
      </c>
      <c r="C144" s="52" t="s">
        <v>144</v>
      </c>
      <c r="D144" s="39">
        <v>178679</v>
      </c>
      <c r="E144" s="40">
        <v>0</v>
      </c>
      <c r="F144" s="41">
        <v>518</v>
      </c>
      <c r="G144" s="40">
        <v>518</v>
      </c>
      <c r="H144" s="42">
        <v>1.8939999999999999</v>
      </c>
      <c r="I144" s="41">
        <v>467</v>
      </c>
      <c r="J144" s="43">
        <f t="shared" si="54"/>
        <v>0.90149999999999997</v>
      </c>
      <c r="K144" s="41">
        <v>59</v>
      </c>
      <c r="L144" s="41">
        <v>261</v>
      </c>
      <c r="M144" s="41">
        <v>73</v>
      </c>
      <c r="N144" s="41">
        <f t="shared" si="55"/>
        <v>22.605399999999999</v>
      </c>
      <c r="O144" s="41">
        <f t="shared" si="56"/>
        <v>27.969300000000004</v>
      </c>
      <c r="P144" s="41">
        <v>599</v>
      </c>
      <c r="Q144" s="41">
        <v>579</v>
      </c>
      <c r="R144" s="41">
        <v>560</v>
      </c>
      <c r="S144" s="41">
        <v>551</v>
      </c>
      <c r="T144" s="57">
        <v>518</v>
      </c>
      <c r="U144" s="53">
        <f t="shared" si="57"/>
        <v>599</v>
      </c>
      <c r="V144" s="44">
        <f t="shared" si="58"/>
        <v>13.52</v>
      </c>
      <c r="W144" s="54">
        <v>227798</v>
      </c>
      <c r="X144" s="55">
        <v>270005</v>
      </c>
      <c r="Y144" s="41">
        <v>0.4891462817588344</v>
      </c>
      <c r="Z144" s="41">
        <f t="shared" si="59"/>
        <v>1058.9879000000001</v>
      </c>
      <c r="AA144" s="41">
        <f t="shared" si="60"/>
        <v>0</v>
      </c>
      <c r="AB144" s="41">
        <f t="shared" si="61"/>
        <v>0.426315</v>
      </c>
      <c r="AC144" s="41" t="str">
        <f t="shared" si="62"/>
        <v/>
      </c>
      <c r="AD144" s="41" t="str">
        <f t="shared" si="63"/>
        <v/>
      </c>
      <c r="AE144" s="41">
        <f t="shared" si="64"/>
        <v>563.40599999999995</v>
      </c>
      <c r="AF144" s="41">
        <f t="shared" si="65"/>
        <v>563.40599999999995</v>
      </c>
      <c r="AG144" s="41">
        <f t="shared" si="66"/>
        <v>0</v>
      </c>
      <c r="AH144" s="41" t="str">
        <f t="shared" si="67"/>
        <v/>
      </c>
      <c r="AI144" s="41" t="str">
        <f t="shared" si="68"/>
        <v/>
      </c>
      <c r="AJ144" s="41" t="str">
        <f t="shared" si="69"/>
        <v/>
      </c>
      <c r="AK144" s="41" t="str">
        <f t="shared" si="70"/>
        <v/>
      </c>
      <c r="AL144" s="44">
        <f t="shared" si="71"/>
        <v>563.41</v>
      </c>
      <c r="AM144" s="44">
        <f t="shared" si="72"/>
        <v>637.24</v>
      </c>
      <c r="AN144" s="40">
        <f t="shared" si="73"/>
        <v>232977</v>
      </c>
      <c r="AO144" s="45">
        <f t="shared" si="74"/>
        <v>2.8574476651868366E-2</v>
      </c>
      <c r="AP144" s="40">
        <f t="shared" si="75"/>
        <v>1551.5369332431485</v>
      </c>
      <c r="AQ144" s="41">
        <v>0</v>
      </c>
      <c r="AR144" s="40">
        <f t="shared" si="76"/>
        <v>180231</v>
      </c>
      <c r="AS144" s="40">
        <f t="shared" si="77"/>
        <v>5180</v>
      </c>
      <c r="AT144" s="40">
        <f t="shared" si="78"/>
        <v>13500.25</v>
      </c>
      <c r="AU144" s="40">
        <f t="shared" si="79"/>
        <v>173499</v>
      </c>
      <c r="AV144" s="46">
        <f t="shared" si="80"/>
        <v>180231</v>
      </c>
      <c r="AW144" s="40">
        <f>AX144-AV144</f>
        <v>0</v>
      </c>
      <c r="AX144" s="59">
        <f>IF(D144&gt;AV144,AV144+(D144-AV144),AV144)</f>
        <v>180231</v>
      </c>
    </row>
    <row r="145" spans="1:50" ht="15" customHeight="1" x14ac:dyDescent="0.25">
      <c r="A145" s="51">
        <v>15</v>
      </c>
      <c r="B145" s="51">
        <v>500</v>
      </c>
      <c r="C145" s="52" t="s">
        <v>303</v>
      </c>
      <c r="D145" s="39">
        <v>79843</v>
      </c>
      <c r="E145" s="40">
        <v>0</v>
      </c>
      <c r="F145" s="41">
        <v>282</v>
      </c>
      <c r="G145" s="40">
        <v>289</v>
      </c>
      <c r="H145" s="42">
        <v>2.173</v>
      </c>
      <c r="I145" s="41">
        <v>64</v>
      </c>
      <c r="J145" s="43">
        <f t="shared" si="54"/>
        <v>0.2215</v>
      </c>
      <c r="K145" s="41">
        <v>29</v>
      </c>
      <c r="L145" s="41">
        <v>138</v>
      </c>
      <c r="M145" s="41">
        <v>52</v>
      </c>
      <c r="N145" s="41">
        <f t="shared" si="55"/>
        <v>21.014499999999998</v>
      </c>
      <c r="O145" s="41">
        <f t="shared" si="56"/>
        <v>37.681199999999997</v>
      </c>
      <c r="P145" s="41">
        <v>344</v>
      </c>
      <c r="Q145" s="41">
        <v>362</v>
      </c>
      <c r="R145" s="41">
        <v>302</v>
      </c>
      <c r="S145" s="41">
        <v>294</v>
      </c>
      <c r="T145" s="57">
        <v>282</v>
      </c>
      <c r="U145" s="53">
        <f t="shared" si="57"/>
        <v>362</v>
      </c>
      <c r="V145" s="44">
        <f t="shared" si="58"/>
        <v>20.170000000000002</v>
      </c>
      <c r="W145" s="54">
        <v>87345</v>
      </c>
      <c r="X145" s="55">
        <v>118273</v>
      </c>
      <c r="Y145" s="41">
        <v>1.2919739396475969</v>
      </c>
      <c r="Z145" s="41">
        <f t="shared" si="59"/>
        <v>218.27070000000001</v>
      </c>
      <c r="AA145" s="41">
        <f t="shared" si="60"/>
        <v>0</v>
      </c>
      <c r="AB145" s="41">
        <f t="shared" si="61"/>
        <v>0.426315</v>
      </c>
      <c r="AC145" s="41" t="str">
        <f t="shared" si="62"/>
        <v/>
      </c>
      <c r="AD145" s="41" t="str">
        <f t="shared" si="63"/>
        <v/>
      </c>
      <c r="AE145" s="41">
        <f t="shared" si="64"/>
        <v>479.363</v>
      </c>
      <c r="AF145" s="41">
        <f t="shared" si="65"/>
        <v>479.363</v>
      </c>
      <c r="AG145" s="41">
        <f t="shared" si="66"/>
        <v>0</v>
      </c>
      <c r="AH145" s="41" t="str">
        <f t="shared" si="67"/>
        <v/>
      </c>
      <c r="AI145" s="41" t="str">
        <f t="shared" si="68"/>
        <v/>
      </c>
      <c r="AJ145" s="41" t="str">
        <f t="shared" si="69"/>
        <v/>
      </c>
      <c r="AK145" s="41" t="str">
        <f t="shared" si="70"/>
        <v/>
      </c>
      <c r="AL145" s="44">
        <f t="shared" si="71"/>
        <v>479.36</v>
      </c>
      <c r="AM145" s="44">
        <f t="shared" si="72"/>
        <v>542.16999999999996</v>
      </c>
      <c r="AN145" s="40">
        <f t="shared" si="73"/>
        <v>119451</v>
      </c>
      <c r="AO145" s="45">
        <f t="shared" si="74"/>
        <v>2.8574476651868366E-2</v>
      </c>
      <c r="AP145" s="40">
        <f t="shared" si="75"/>
        <v>1131.7778712272022</v>
      </c>
      <c r="AQ145" s="41">
        <v>0</v>
      </c>
      <c r="AR145" s="40">
        <f t="shared" si="76"/>
        <v>80975</v>
      </c>
      <c r="AS145" s="40">
        <f t="shared" si="77"/>
        <v>2890</v>
      </c>
      <c r="AT145" s="40">
        <f t="shared" si="78"/>
        <v>5913.6500000000005</v>
      </c>
      <c r="AU145" s="40">
        <f t="shared" si="79"/>
        <v>76953</v>
      </c>
      <c r="AV145" s="46">
        <f t="shared" si="80"/>
        <v>80975</v>
      </c>
      <c r="AW145" s="40">
        <f>AX145-AV145</f>
        <v>0</v>
      </c>
      <c r="AX145" s="59">
        <f>IF(D145&gt;AV145,AV145+(D145-AV145),AV145)</f>
        <v>80975</v>
      </c>
    </row>
    <row r="146" spans="1:50" ht="15" customHeight="1" x14ac:dyDescent="0.25">
      <c r="A146" s="51">
        <v>15</v>
      </c>
      <c r="B146" s="51">
        <v>700</v>
      </c>
      <c r="C146" s="52" t="s">
        <v>447</v>
      </c>
      <c r="D146" s="39">
        <v>6796</v>
      </c>
      <c r="E146" s="40">
        <v>0</v>
      </c>
      <c r="F146" s="41">
        <v>41</v>
      </c>
      <c r="G146" s="40">
        <v>40</v>
      </c>
      <c r="H146" s="42">
        <v>2.105</v>
      </c>
      <c r="I146" s="41">
        <v>14</v>
      </c>
      <c r="J146" s="43">
        <f t="shared" si="54"/>
        <v>0.35</v>
      </c>
      <c r="K146" s="41">
        <v>10</v>
      </c>
      <c r="L146" s="41">
        <v>18</v>
      </c>
      <c r="M146" s="41">
        <v>3</v>
      </c>
      <c r="N146" s="41">
        <f t="shared" si="55"/>
        <v>55.555600000000005</v>
      </c>
      <c r="O146" s="41">
        <f t="shared" si="56"/>
        <v>16.666700000000002</v>
      </c>
      <c r="P146" s="41">
        <v>54</v>
      </c>
      <c r="Q146" s="41">
        <v>50</v>
      </c>
      <c r="R146" s="41">
        <v>26</v>
      </c>
      <c r="S146" s="41">
        <v>29</v>
      </c>
      <c r="T146" s="57">
        <v>41</v>
      </c>
      <c r="U146" s="53">
        <f t="shared" si="57"/>
        <v>54</v>
      </c>
      <c r="V146" s="44">
        <f t="shared" si="58"/>
        <v>25.93</v>
      </c>
      <c r="W146" s="54">
        <v>21563</v>
      </c>
      <c r="X146" s="55">
        <v>4000</v>
      </c>
      <c r="Y146" s="41">
        <v>0.43818233906875242</v>
      </c>
      <c r="Z146" s="41">
        <f t="shared" si="59"/>
        <v>93.568399999999997</v>
      </c>
      <c r="AA146" s="41">
        <f t="shared" si="60"/>
        <v>0</v>
      </c>
      <c r="AB146" s="41">
        <f t="shared" si="61"/>
        <v>0.426315</v>
      </c>
      <c r="AC146" s="41" t="str">
        <f t="shared" si="62"/>
        <v/>
      </c>
      <c r="AD146" s="41" t="str">
        <f t="shared" si="63"/>
        <v/>
      </c>
      <c r="AE146" s="41">
        <f t="shared" si="64"/>
        <v>410</v>
      </c>
      <c r="AF146" s="41">
        <f t="shared" si="65"/>
        <v>410</v>
      </c>
      <c r="AG146" s="41">
        <f t="shared" si="66"/>
        <v>0</v>
      </c>
      <c r="AH146" s="41" t="str">
        <f t="shared" si="67"/>
        <v/>
      </c>
      <c r="AI146" s="41" t="str">
        <f t="shared" si="68"/>
        <v/>
      </c>
      <c r="AJ146" s="41" t="str">
        <f t="shared" si="69"/>
        <v/>
      </c>
      <c r="AK146" s="41" t="str">
        <f t="shared" si="70"/>
        <v/>
      </c>
      <c r="AL146" s="44">
        <f t="shared" si="71"/>
        <v>410</v>
      </c>
      <c r="AM146" s="44">
        <f t="shared" si="72"/>
        <v>463.72</v>
      </c>
      <c r="AN146" s="40">
        <f t="shared" si="73"/>
        <v>9356</v>
      </c>
      <c r="AO146" s="45">
        <f t="shared" si="74"/>
        <v>2.8574476651868366E-2</v>
      </c>
      <c r="AP146" s="40">
        <f t="shared" si="75"/>
        <v>73.150660228783011</v>
      </c>
      <c r="AQ146" s="41">
        <v>0</v>
      </c>
      <c r="AR146" s="40">
        <f t="shared" si="76"/>
        <v>6869</v>
      </c>
      <c r="AS146" s="40">
        <f t="shared" si="77"/>
        <v>400</v>
      </c>
      <c r="AT146" s="40">
        <f t="shared" si="78"/>
        <v>200</v>
      </c>
      <c r="AU146" s="40">
        <f t="shared" si="79"/>
        <v>6596</v>
      </c>
      <c r="AV146" s="46">
        <f t="shared" si="80"/>
        <v>6869</v>
      </c>
      <c r="AW146" s="40">
        <f>AX146-AV146</f>
        <v>0</v>
      </c>
      <c r="AX146" s="59">
        <f>IF(D146&gt;AV146,AV146+(D146-AV146),AV146)</f>
        <v>6869</v>
      </c>
    </row>
    <row r="147" spans="1:50" ht="15" customHeight="1" x14ac:dyDescent="0.25">
      <c r="A147" s="51">
        <v>15</v>
      </c>
      <c r="B147" s="51">
        <v>800</v>
      </c>
      <c r="C147" s="52" t="s">
        <v>696</v>
      </c>
      <c r="D147" s="39">
        <v>36020</v>
      </c>
      <c r="E147" s="40">
        <v>0</v>
      </c>
      <c r="F147" s="41">
        <v>176</v>
      </c>
      <c r="G147" s="40">
        <v>168</v>
      </c>
      <c r="H147" s="42">
        <v>2.4710000000000001</v>
      </c>
      <c r="I147" s="41">
        <v>53</v>
      </c>
      <c r="J147" s="43">
        <f t="shared" si="54"/>
        <v>0.3155</v>
      </c>
      <c r="K147" s="41">
        <v>30</v>
      </c>
      <c r="L147" s="41">
        <v>72</v>
      </c>
      <c r="M147" s="41">
        <v>10</v>
      </c>
      <c r="N147" s="41">
        <f t="shared" si="55"/>
        <v>41.666699999999999</v>
      </c>
      <c r="O147" s="41">
        <f t="shared" si="56"/>
        <v>13.888900000000001</v>
      </c>
      <c r="P147" s="41">
        <v>185</v>
      </c>
      <c r="Q147" s="41">
        <v>193</v>
      </c>
      <c r="R147" s="41">
        <v>157</v>
      </c>
      <c r="S147" s="41">
        <v>160</v>
      </c>
      <c r="T147" s="57">
        <v>176</v>
      </c>
      <c r="U147" s="53">
        <f t="shared" si="57"/>
        <v>193</v>
      </c>
      <c r="V147" s="44">
        <f t="shared" si="58"/>
        <v>12.95</v>
      </c>
      <c r="W147" s="54">
        <v>67760</v>
      </c>
      <c r="X147" s="55">
        <v>39001</v>
      </c>
      <c r="Y147" s="41">
        <v>0.79869211749243629</v>
      </c>
      <c r="Z147" s="41">
        <f t="shared" si="59"/>
        <v>220.3603</v>
      </c>
      <c r="AA147" s="41">
        <f t="shared" si="60"/>
        <v>0</v>
      </c>
      <c r="AB147" s="41">
        <f t="shared" si="61"/>
        <v>0.426315</v>
      </c>
      <c r="AC147" s="41" t="str">
        <f t="shared" si="62"/>
        <v/>
      </c>
      <c r="AD147" s="41" t="str">
        <f t="shared" si="63"/>
        <v/>
      </c>
      <c r="AE147" s="41">
        <f t="shared" si="64"/>
        <v>434.95600000000002</v>
      </c>
      <c r="AF147" s="41">
        <f t="shared" si="65"/>
        <v>434.95600000000002</v>
      </c>
      <c r="AG147" s="41">
        <f t="shared" si="66"/>
        <v>0</v>
      </c>
      <c r="AH147" s="41" t="str">
        <f t="shared" si="67"/>
        <v/>
      </c>
      <c r="AI147" s="41" t="str">
        <f t="shared" si="68"/>
        <v/>
      </c>
      <c r="AJ147" s="41" t="str">
        <f t="shared" si="69"/>
        <v/>
      </c>
      <c r="AK147" s="41" t="str">
        <f t="shared" si="70"/>
        <v/>
      </c>
      <c r="AL147" s="44">
        <f t="shared" si="71"/>
        <v>434.96</v>
      </c>
      <c r="AM147" s="44">
        <f t="shared" si="72"/>
        <v>491.95</v>
      </c>
      <c r="AN147" s="40">
        <f t="shared" si="73"/>
        <v>53760</v>
      </c>
      <c r="AO147" s="45">
        <f t="shared" si="74"/>
        <v>2.8574476651868366E-2</v>
      </c>
      <c r="AP147" s="40">
        <f t="shared" si="75"/>
        <v>506.91121580414483</v>
      </c>
      <c r="AQ147" s="41">
        <v>0</v>
      </c>
      <c r="AR147" s="40">
        <f t="shared" si="76"/>
        <v>36527</v>
      </c>
      <c r="AS147" s="40">
        <f t="shared" si="77"/>
        <v>1680</v>
      </c>
      <c r="AT147" s="40">
        <f t="shared" si="78"/>
        <v>1950.0500000000002</v>
      </c>
      <c r="AU147" s="40">
        <f t="shared" si="79"/>
        <v>34340</v>
      </c>
      <c r="AV147" s="46">
        <f t="shared" si="80"/>
        <v>36527</v>
      </c>
      <c r="AW147" s="40">
        <f>AX147-AV147</f>
        <v>0</v>
      </c>
      <c r="AX147" s="59">
        <f>IF(D147&gt;AV147,AV147+(D147-AV147),AV147)</f>
        <v>36527</v>
      </c>
    </row>
    <row r="148" spans="1:50" ht="15" customHeight="1" x14ac:dyDescent="0.25">
      <c r="A148" s="51">
        <v>16</v>
      </c>
      <c r="B148" s="51">
        <v>100</v>
      </c>
      <c r="C148" s="52" t="s">
        <v>310</v>
      </c>
      <c r="D148" s="39">
        <v>63812</v>
      </c>
      <c r="E148" s="40">
        <v>0</v>
      </c>
      <c r="F148" s="41">
        <v>1351</v>
      </c>
      <c r="G148" s="40">
        <v>1428</v>
      </c>
      <c r="H148" s="42">
        <v>1.897</v>
      </c>
      <c r="I148" s="41">
        <v>1124</v>
      </c>
      <c r="J148" s="43">
        <f t="shared" si="54"/>
        <v>0.78710000000000002</v>
      </c>
      <c r="K148" s="41">
        <v>143</v>
      </c>
      <c r="L148" s="41">
        <v>887</v>
      </c>
      <c r="M148" s="41">
        <v>246</v>
      </c>
      <c r="N148" s="41">
        <f t="shared" si="55"/>
        <v>16.1218</v>
      </c>
      <c r="O148" s="41">
        <f t="shared" si="56"/>
        <v>27.733899999999998</v>
      </c>
      <c r="P148" s="41">
        <v>1301</v>
      </c>
      <c r="Q148" s="41">
        <v>1289</v>
      </c>
      <c r="R148" s="41">
        <v>1171</v>
      </c>
      <c r="S148" s="41">
        <v>1353</v>
      </c>
      <c r="T148" s="53">
        <v>1351</v>
      </c>
      <c r="U148" s="53">
        <f t="shared" si="57"/>
        <v>1353</v>
      </c>
      <c r="V148" s="44">
        <f t="shared" si="58"/>
        <v>0</v>
      </c>
      <c r="W148" s="54">
        <v>2282856</v>
      </c>
      <c r="X148" s="55">
        <v>973224.86</v>
      </c>
      <c r="Y148" s="41">
        <v>2.899326174484206</v>
      </c>
      <c r="Z148" s="41">
        <f t="shared" si="59"/>
        <v>465.97030000000001</v>
      </c>
      <c r="AA148" s="41">
        <f t="shared" si="60"/>
        <v>0</v>
      </c>
      <c r="AB148" s="41">
        <f t="shared" si="61"/>
        <v>0.426315</v>
      </c>
      <c r="AC148" s="41" t="str">
        <f t="shared" si="62"/>
        <v/>
      </c>
      <c r="AD148" s="41" t="str">
        <f t="shared" si="63"/>
        <v/>
      </c>
      <c r="AE148" s="41">
        <f t="shared" si="64"/>
        <v>897.37599999999998</v>
      </c>
      <c r="AF148" s="41">
        <f t="shared" si="65"/>
        <v>630</v>
      </c>
      <c r="AG148" s="41">
        <f t="shared" si="66"/>
        <v>0</v>
      </c>
      <c r="AH148" s="41" t="str">
        <f t="shared" si="67"/>
        <v/>
      </c>
      <c r="AI148" s="41" t="str">
        <f t="shared" si="68"/>
        <v/>
      </c>
      <c r="AJ148" s="41" t="str">
        <f t="shared" si="69"/>
        <v/>
      </c>
      <c r="AK148" s="41" t="str">
        <f t="shared" si="70"/>
        <v/>
      </c>
      <c r="AL148" s="44">
        <f t="shared" si="71"/>
        <v>630</v>
      </c>
      <c r="AM148" s="44">
        <f t="shared" si="72"/>
        <v>712.55</v>
      </c>
      <c r="AN148" s="40">
        <f t="shared" si="73"/>
        <v>44306</v>
      </c>
      <c r="AO148" s="45">
        <f t="shared" si="74"/>
        <v>2.8574476651868366E-2</v>
      </c>
      <c r="AP148" s="40">
        <f t="shared" si="75"/>
        <v>-557.37374157134434</v>
      </c>
      <c r="AQ148" s="41">
        <v>0</v>
      </c>
      <c r="AR148" s="40">
        <f t="shared" si="76"/>
        <v>44306</v>
      </c>
      <c r="AS148" s="40">
        <f t="shared" si="77"/>
        <v>14280</v>
      </c>
      <c r="AT148" s="40">
        <f t="shared" si="78"/>
        <v>48661.243000000002</v>
      </c>
      <c r="AU148" s="40">
        <f t="shared" si="79"/>
        <v>49532</v>
      </c>
      <c r="AV148" s="46">
        <f t="shared" si="80"/>
        <v>49532</v>
      </c>
      <c r="AW148" s="40">
        <f>AX148-AV148</f>
        <v>14280</v>
      </c>
      <c r="AX148" s="59">
        <f>IF(D148&gt;AV148,AV148+(D148-AV148),AV148)</f>
        <v>63812</v>
      </c>
    </row>
    <row r="149" spans="1:50" ht="15" customHeight="1" x14ac:dyDescent="0.25">
      <c r="A149" s="51">
        <v>17</v>
      </c>
      <c r="B149" s="51">
        <v>100</v>
      </c>
      <c r="C149" s="52" t="s">
        <v>67</v>
      </c>
      <c r="D149" s="39">
        <v>18503</v>
      </c>
      <c r="E149" s="40">
        <v>0</v>
      </c>
      <c r="F149" s="41">
        <v>126</v>
      </c>
      <c r="G149" s="40">
        <v>126</v>
      </c>
      <c r="H149" s="42">
        <v>2.2109999999999999</v>
      </c>
      <c r="I149" s="41">
        <v>94</v>
      </c>
      <c r="J149" s="43">
        <f t="shared" si="54"/>
        <v>0.746</v>
      </c>
      <c r="K149" s="41">
        <v>35</v>
      </c>
      <c r="L149" s="41">
        <v>78</v>
      </c>
      <c r="M149" s="41">
        <v>26</v>
      </c>
      <c r="N149" s="41">
        <f t="shared" si="55"/>
        <v>44.8718</v>
      </c>
      <c r="O149" s="41">
        <f t="shared" si="56"/>
        <v>33.333300000000001</v>
      </c>
      <c r="P149" s="41">
        <v>214</v>
      </c>
      <c r="Q149" s="41">
        <v>222</v>
      </c>
      <c r="R149" s="41">
        <v>155</v>
      </c>
      <c r="S149" s="41">
        <v>167</v>
      </c>
      <c r="T149" s="57">
        <v>126</v>
      </c>
      <c r="U149" s="53">
        <f t="shared" si="57"/>
        <v>222</v>
      </c>
      <c r="V149" s="44">
        <f t="shared" si="58"/>
        <v>43.24</v>
      </c>
      <c r="W149" s="54">
        <v>174881</v>
      </c>
      <c r="X149" s="55">
        <v>130010</v>
      </c>
      <c r="Y149" s="41">
        <v>0.75193977732715367</v>
      </c>
      <c r="Z149" s="41">
        <f t="shared" si="59"/>
        <v>167.56659999999999</v>
      </c>
      <c r="AA149" s="41">
        <f t="shared" si="60"/>
        <v>0</v>
      </c>
      <c r="AB149" s="41">
        <f t="shared" si="61"/>
        <v>0.426315</v>
      </c>
      <c r="AC149" s="41" t="str">
        <f t="shared" si="62"/>
        <v/>
      </c>
      <c r="AD149" s="41" t="str">
        <f t="shared" si="63"/>
        <v/>
      </c>
      <c r="AE149" s="41">
        <f t="shared" si="64"/>
        <v>419.54199999999997</v>
      </c>
      <c r="AF149" s="41">
        <f t="shared" si="65"/>
        <v>419.54199999999997</v>
      </c>
      <c r="AG149" s="41">
        <f t="shared" si="66"/>
        <v>0</v>
      </c>
      <c r="AH149" s="41" t="str">
        <f t="shared" si="67"/>
        <v/>
      </c>
      <c r="AI149" s="41" t="str">
        <f t="shared" si="68"/>
        <v/>
      </c>
      <c r="AJ149" s="41" t="str">
        <f t="shared" si="69"/>
        <v/>
      </c>
      <c r="AK149" s="41" t="str">
        <f t="shared" si="70"/>
        <v/>
      </c>
      <c r="AL149" s="44">
        <f t="shared" si="71"/>
        <v>419.54</v>
      </c>
      <c r="AM149" s="44">
        <f t="shared" si="72"/>
        <v>474.51</v>
      </c>
      <c r="AN149" s="40">
        <f t="shared" si="73"/>
        <v>0</v>
      </c>
      <c r="AO149" s="45">
        <f t="shared" si="74"/>
        <v>2.8574476651868366E-2</v>
      </c>
      <c r="AP149" s="40">
        <f t="shared" si="75"/>
        <v>-528.71354148952037</v>
      </c>
      <c r="AQ149" s="41">
        <v>0</v>
      </c>
      <c r="AR149" s="40">
        <f t="shared" si="76"/>
        <v>0</v>
      </c>
      <c r="AS149" s="40">
        <f t="shared" si="77"/>
        <v>1260</v>
      </c>
      <c r="AT149" s="40">
        <f t="shared" si="78"/>
        <v>6500.5</v>
      </c>
      <c r="AU149" s="40">
        <f t="shared" si="79"/>
        <v>17243</v>
      </c>
      <c r="AV149" s="46">
        <f t="shared" si="80"/>
        <v>17243</v>
      </c>
      <c r="AW149" s="40">
        <f>AX149-AV149</f>
        <v>1260</v>
      </c>
      <c r="AX149" s="59">
        <f>IF(D149&gt;AV149,AV149+(D149-AV149),AV149)</f>
        <v>18503</v>
      </c>
    </row>
    <row r="150" spans="1:50" ht="15" customHeight="1" x14ac:dyDescent="0.25">
      <c r="A150" s="51">
        <v>17</v>
      </c>
      <c r="B150" s="51">
        <v>300</v>
      </c>
      <c r="C150" s="52" t="s">
        <v>394</v>
      </c>
      <c r="D150" s="39">
        <v>121041</v>
      </c>
      <c r="E150" s="40">
        <v>0</v>
      </c>
      <c r="F150" s="41">
        <v>369</v>
      </c>
      <c r="G150" s="40">
        <v>343</v>
      </c>
      <c r="H150" s="42">
        <v>2.1440000000000001</v>
      </c>
      <c r="I150" s="41">
        <v>56</v>
      </c>
      <c r="J150" s="43">
        <f t="shared" si="54"/>
        <v>0.1633</v>
      </c>
      <c r="K150" s="41">
        <v>57</v>
      </c>
      <c r="L150" s="41">
        <v>208</v>
      </c>
      <c r="M150" s="41">
        <v>112</v>
      </c>
      <c r="N150" s="41">
        <f t="shared" si="55"/>
        <v>27.4038</v>
      </c>
      <c r="O150" s="41">
        <f t="shared" si="56"/>
        <v>53.846199999999996</v>
      </c>
      <c r="P150" s="41">
        <v>436</v>
      </c>
      <c r="Q150" s="41">
        <v>437</v>
      </c>
      <c r="R150" s="41">
        <v>443</v>
      </c>
      <c r="S150" s="41">
        <v>396</v>
      </c>
      <c r="T150" s="57">
        <v>369</v>
      </c>
      <c r="U150" s="53">
        <f t="shared" si="57"/>
        <v>443</v>
      </c>
      <c r="V150" s="44">
        <f t="shared" si="58"/>
        <v>22.57</v>
      </c>
      <c r="W150" s="54">
        <v>142665</v>
      </c>
      <c r="X150" s="55">
        <v>198460</v>
      </c>
      <c r="Y150" s="41">
        <v>0.38414965629184383</v>
      </c>
      <c r="Z150" s="41">
        <f t="shared" si="59"/>
        <v>960.56309999999996</v>
      </c>
      <c r="AA150" s="41">
        <f t="shared" si="60"/>
        <v>0</v>
      </c>
      <c r="AB150" s="41">
        <f t="shared" si="61"/>
        <v>0.426315</v>
      </c>
      <c r="AC150" s="41" t="str">
        <f t="shared" si="62"/>
        <v/>
      </c>
      <c r="AD150" s="41" t="str">
        <f t="shared" si="63"/>
        <v/>
      </c>
      <c r="AE150" s="41">
        <f t="shared" si="64"/>
        <v>499.18099999999998</v>
      </c>
      <c r="AF150" s="41">
        <f t="shared" si="65"/>
        <v>499.18099999999998</v>
      </c>
      <c r="AG150" s="41">
        <f t="shared" si="66"/>
        <v>0</v>
      </c>
      <c r="AH150" s="41" t="str">
        <f t="shared" si="67"/>
        <v/>
      </c>
      <c r="AI150" s="41" t="str">
        <f t="shared" si="68"/>
        <v/>
      </c>
      <c r="AJ150" s="41" t="str">
        <f t="shared" si="69"/>
        <v/>
      </c>
      <c r="AK150" s="41" t="str">
        <f t="shared" si="70"/>
        <v/>
      </c>
      <c r="AL150" s="44">
        <f t="shared" si="71"/>
        <v>499.18</v>
      </c>
      <c r="AM150" s="44">
        <f t="shared" si="72"/>
        <v>564.59</v>
      </c>
      <c r="AN150" s="40">
        <f t="shared" si="73"/>
        <v>132834</v>
      </c>
      <c r="AO150" s="45">
        <f t="shared" si="74"/>
        <v>2.8574476651868366E-2</v>
      </c>
      <c r="AP150" s="40">
        <f t="shared" si="75"/>
        <v>336.97880315548366</v>
      </c>
      <c r="AQ150" s="41">
        <v>0</v>
      </c>
      <c r="AR150" s="40">
        <f t="shared" si="76"/>
        <v>121378</v>
      </c>
      <c r="AS150" s="40">
        <f t="shared" si="77"/>
        <v>3430</v>
      </c>
      <c r="AT150" s="40">
        <f t="shared" si="78"/>
        <v>9923</v>
      </c>
      <c r="AU150" s="40">
        <f t="shared" si="79"/>
        <v>117611</v>
      </c>
      <c r="AV150" s="46">
        <f t="shared" si="80"/>
        <v>121378</v>
      </c>
      <c r="AW150" s="40">
        <f>AX150-AV150</f>
        <v>0</v>
      </c>
      <c r="AX150" s="59">
        <f>IF(D150&gt;AV150,AV150+(D150-AV150),AV150)</f>
        <v>121378</v>
      </c>
    </row>
    <row r="151" spans="1:50" ht="15" customHeight="1" x14ac:dyDescent="0.25">
      <c r="A151" s="51">
        <v>17</v>
      </c>
      <c r="B151" s="51">
        <v>400</v>
      </c>
      <c r="C151" s="52" t="s">
        <v>545</v>
      </c>
      <c r="D151" s="39">
        <v>926432</v>
      </c>
      <c r="E151" s="40">
        <v>0</v>
      </c>
      <c r="F151" s="41">
        <v>2104</v>
      </c>
      <c r="G151" s="40">
        <v>2097</v>
      </c>
      <c r="H151" s="42">
        <v>2.3919999999999999</v>
      </c>
      <c r="I151" s="41">
        <v>690</v>
      </c>
      <c r="J151" s="43">
        <f t="shared" si="54"/>
        <v>0.32900000000000001</v>
      </c>
      <c r="K151" s="41">
        <v>305</v>
      </c>
      <c r="L151" s="41">
        <v>957</v>
      </c>
      <c r="M151" s="41">
        <v>319</v>
      </c>
      <c r="N151" s="41">
        <f t="shared" si="55"/>
        <v>31.8704</v>
      </c>
      <c r="O151" s="41">
        <f t="shared" si="56"/>
        <v>33.333300000000001</v>
      </c>
      <c r="P151" s="41">
        <v>1986</v>
      </c>
      <c r="Q151" s="41">
        <v>2277</v>
      </c>
      <c r="R151" s="41">
        <v>1906</v>
      </c>
      <c r="S151" s="41">
        <v>2082</v>
      </c>
      <c r="T151" s="53">
        <v>2104</v>
      </c>
      <c r="U151" s="53">
        <f t="shared" si="57"/>
        <v>2277</v>
      </c>
      <c r="V151" s="44">
        <f t="shared" si="58"/>
        <v>7.91</v>
      </c>
      <c r="W151" s="54">
        <v>698247</v>
      </c>
      <c r="X151" s="55">
        <v>765699</v>
      </c>
      <c r="Y151" s="41">
        <v>1.542763132493278</v>
      </c>
      <c r="Z151" s="41">
        <f t="shared" si="59"/>
        <v>1363.7868000000001</v>
      </c>
      <c r="AA151" s="41">
        <f t="shared" si="60"/>
        <v>0</v>
      </c>
      <c r="AB151" s="41">
        <f t="shared" si="61"/>
        <v>0.426315</v>
      </c>
      <c r="AC151" s="41" t="str">
        <f t="shared" si="62"/>
        <v/>
      </c>
      <c r="AD151" s="41" t="str">
        <f t="shared" si="63"/>
        <v/>
      </c>
      <c r="AE151" s="41">
        <f t="shared" si="64"/>
        <v>1142.8989999999999</v>
      </c>
      <c r="AF151" s="41">
        <f t="shared" si="65"/>
        <v>630</v>
      </c>
      <c r="AG151" s="41">
        <f t="shared" si="66"/>
        <v>0</v>
      </c>
      <c r="AH151" s="41" t="str">
        <f t="shared" si="67"/>
        <v/>
      </c>
      <c r="AI151" s="41" t="str">
        <f t="shared" si="68"/>
        <v/>
      </c>
      <c r="AJ151" s="41" t="str">
        <f t="shared" si="69"/>
        <v/>
      </c>
      <c r="AK151" s="41" t="str">
        <f t="shared" si="70"/>
        <v/>
      </c>
      <c r="AL151" s="44">
        <f t="shared" si="71"/>
        <v>630</v>
      </c>
      <c r="AM151" s="44">
        <f t="shared" si="72"/>
        <v>712.55</v>
      </c>
      <c r="AN151" s="40">
        <f t="shared" si="73"/>
        <v>1196544</v>
      </c>
      <c r="AO151" s="45">
        <f t="shared" si="74"/>
        <v>2.8574476651868366E-2</v>
      </c>
      <c r="AP151" s="40">
        <f t="shared" si="75"/>
        <v>7718.3090373894684</v>
      </c>
      <c r="AQ151" s="41">
        <v>0</v>
      </c>
      <c r="AR151" s="40">
        <f t="shared" si="76"/>
        <v>934150</v>
      </c>
      <c r="AS151" s="40">
        <f t="shared" si="77"/>
        <v>20970</v>
      </c>
      <c r="AT151" s="40">
        <f t="shared" si="78"/>
        <v>38284.950000000004</v>
      </c>
      <c r="AU151" s="40">
        <f t="shared" si="79"/>
        <v>905462</v>
      </c>
      <c r="AV151" s="46">
        <f t="shared" si="80"/>
        <v>934150</v>
      </c>
      <c r="AW151" s="40">
        <f>AX151-AV151</f>
        <v>0</v>
      </c>
      <c r="AX151" s="59">
        <f>IF(D151&gt;AV151,AV151+(D151-AV151),AV151)</f>
        <v>934150</v>
      </c>
    </row>
    <row r="152" spans="1:50" ht="15" customHeight="1" x14ac:dyDescent="0.25">
      <c r="A152" s="51">
        <v>17</v>
      </c>
      <c r="B152" s="51">
        <v>500</v>
      </c>
      <c r="C152" s="52" t="s">
        <v>744</v>
      </c>
      <c r="D152" s="39">
        <v>58484</v>
      </c>
      <c r="E152" s="40">
        <v>0</v>
      </c>
      <c r="F152" s="41">
        <v>219</v>
      </c>
      <c r="G152" s="40">
        <v>201</v>
      </c>
      <c r="H152" s="42">
        <v>2.0099999999999998</v>
      </c>
      <c r="I152" s="41">
        <v>35</v>
      </c>
      <c r="J152" s="43">
        <f t="shared" si="54"/>
        <v>0.1741</v>
      </c>
      <c r="K152" s="41">
        <v>45</v>
      </c>
      <c r="L152" s="41">
        <v>121</v>
      </c>
      <c r="M152" s="41">
        <v>61</v>
      </c>
      <c r="N152" s="41">
        <f t="shared" si="55"/>
        <v>37.190100000000001</v>
      </c>
      <c r="O152" s="41">
        <f t="shared" si="56"/>
        <v>50.413200000000003</v>
      </c>
      <c r="P152" s="41">
        <v>364</v>
      </c>
      <c r="Q152" s="41">
        <v>341</v>
      </c>
      <c r="R152" s="41">
        <v>283</v>
      </c>
      <c r="S152" s="41">
        <v>274</v>
      </c>
      <c r="T152" s="57">
        <v>219</v>
      </c>
      <c r="U152" s="53">
        <f t="shared" si="57"/>
        <v>364</v>
      </c>
      <c r="V152" s="44">
        <f t="shared" si="58"/>
        <v>44.78</v>
      </c>
      <c r="W152" s="54">
        <v>101116</v>
      </c>
      <c r="X152" s="55">
        <v>113000</v>
      </c>
      <c r="Y152" s="41">
        <v>0.22169446344925151</v>
      </c>
      <c r="Z152" s="41">
        <f t="shared" si="59"/>
        <v>987.846</v>
      </c>
      <c r="AA152" s="41">
        <f t="shared" si="60"/>
        <v>0</v>
      </c>
      <c r="AB152" s="41">
        <f t="shared" si="61"/>
        <v>0.426315</v>
      </c>
      <c r="AC152" s="41" t="str">
        <f t="shared" si="62"/>
        <v/>
      </c>
      <c r="AD152" s="41" t="str">
        <f t="shared" si="63"/>
        <v/>
      </c>
      <c r="AE152" s="41">
        <f t="shared" si="64"/>
        <v>447.06700000000001</v>
      </c>
      <c r="AF152" s="41">
        <f t="shared" si="65"/>
        <v>447.06700000000001</v>
      </c>
      <c r="AG152" s="41">
        <f t="shared" si="66"/>
        <v>0</v>
      </c>
      <c r="AH152" s="41" t="str">
        <f t="shared" si="67"/>
        <v/>
      </c>
      <c r="AI152" s="41" t="str">
        <f t="shared" si="68"/>
        <v/>
      </c>
      <c r="AJ152" s="41" t="str">
        <f t="shared" si="69"/>
        <v/>
      </c>
      <c r="AK152" s="41" t="str">
        <f t="shared" si="70"/>
        <v/>
      </c>
      <c r="AL152" s="44">
        <f t="shared" si="71"/>
        <v>447.07</v>
      </c>
      <c r="AM152" s="44">
        <f t="shared" si="72"/>
        <v>505.65</v>
      </c>
      <c r="AN152" s="40">
        <f t="shared" si="73"/>
        <v>58528</v>
      </c>
      <c r="AO152" s="45">
        <f t="shared" si="74"/>
        <v>2.8574476651868366E-2</v>
      </c>
      <c r="AP152" s="40">
        <f t="shared" si="75"/>
        <v>1.2572769726822082</v>
      </c>
      <c r="AQ152" s="41">
        <v>0</v>
      </c>
      <c r="AR152" s="40">
        <f t="shared" si="76"/>
        <v>58485</v>
      </c>
      <c r="AS152" s="40">
        <f t="shared" si="77"/>
        <v>2010</v>
      </c>
      <c r="AT152" s="40">
        <f t="shared" si="78"/>
        <v>5650</v>
      </c>
      <c r="AU152" s="40">
        <f t="shared" si="79"/>
        <v>56474</v>
      </c>
      <c r="AV152" s="46">
        <f t="shared" si="80"/>
        <v>58485</v>
      </c>
      <c r="AW152" s="40">
        <f>AX152-AV152</f>
        <v>0</v>
      </c>
      <c r="AX152" s="59">
        <f>IF(D152&gt;AV152,AV152+(D152-AV152),AV152)</f>
        <v>58485</v>
      </c>
    </row>
    <row r="153" spans="1:50" ht="15" customHeight="1" x14ac:dyDescent="0.25">
      <c r="A153" s="51">
        <v>17</v>
      </c>
      <c r="B153" s="51">
        <v>600</v>
      </c>
      <c r="C153" s="52" t="s">
        <v>818</v>
      </c>
      <c r="D153" s="39">
        <v>292279</v>
      </c>
      <c r="E153" s="40">
        <v>0</v>
      </c>
      <c r="F153" s="41">
        <v>739</v>
      </c>
      <c r="G153" s="40">
        <v>703</v>
      </c>
      <c r="H153" s="42">
        <v>1.962</v>
      </c>
      <c r="I153" s="41">
        <v>324</v>
      </c>
      <c r="J153" s="43">
        <f t="shared" si="54"/>
        <v>0.46089999999999998</v>
      </c>
      <c r="K153" s="41">
        <v>141</v>
      </c>
      <c r="L153" s="41">
        <v>436</v>
      </c>
      <c r="M153" s="41">
        <v>186</v>
      </c>
      <c r="N153" s="41">
        <f t="shared" si="55"/>
        <v>32.339400000000005</v>
      </c>
      <c r="O153" s="41">
        <f t="shared" si="56"/>
        <v>42.660599999999995</v>
      </c>
      <c r="P153" s="41">
        <v>990</v>
      </c>
      <c r="Q153" s="41">
        <v>978</v>
      </c>
      <c r="R153" s="41">
        <v>853</v>
      </c>
      <c r="S153" s="41">
        <v>755</v>
      </c>
      <c r="T153" s="57">
        <v>739</v>
      </c>
      <c r="U153" s="53">
        <f t="shared" si="57"/>
        <v>990</v>
      </c>
      <c r="V153" s="44">
        <f t="shared" si="58"/>
        <v>28.99</v>
      </c>
      <c r="W153" s="54">
        <v>247322</v>
      </c>
      <c r="X153" s="55">
        <v>419571</v>
      </c>
      <c r="Y153" s="41">
        <v>0.77648197597826707</v>
      </c>
      <c r="Z153" s="41">
        <f t="shared" si="59"/>
        <v>951.72850000000005</v>
      </c>
      <c r="AA153" s="41">
        <f t="shared" si="60"/>
        <v>0</v>
      </c>
      <c r="AB153" s="41">
        <f t="shared" si="61"/>
        <v>0.426315</v>
      </c>
      <c r="AC153" s="41" t="str">
        <f t="shared" si="62"/>
        <v/>
      </c>
      <c r="AD153" s="41" t="str">
        <f t="shared" si="63"/>
        <v/>
      </c>
      <c r="AE153" s="41">
        <f t="shared" si="64"/>
        <v>631.30099999999993</v>
      </c>
      <c r="AF153" s="41">
        <f t="shared" si="65"/>
        <v>630</v>
      </c>
      <c r="AG153" s="41">
        <f t="shared" si="66"/>
        <v>0</v>
      </c>
      <c r="AH153" s="41" t="str">
        <f t="shared" si="67"/>
        <v/>
      </c>
      <c r="AI153" s="41" t="str">
        <f t="shared" si="68"/>
        <v/>
      </c>
      <c r="AJ153" s="41" t="str">
        <f t="shared" si="69"/>
        <v/>
      </c>
      <c r="AK153" s="41" t="str">
        <f t="shared" si="70"/>
        <v/>
      </c>
      <c r="AL153" s="44">
        <f t="shared" si="71"/>
        <v>630</v>
      </c>
      <c r="AM153" s="44">
        <f t="shared" si="72"/>
        <v>712.55</v>
      </c>
      <c r="AN153" s="40">
        <f t="shared" si="73"/>
        <v>395486</v>
      </c>
      <c r="AO153" s="45">
        <f t="shared" si="74"/>
        <v>2.8574476651868366E-2</v>
      </c>
      <c r="AP153" s="40">
        <f t="shared" si="75"/>
        <v>2949.0860118093783</v>
      </c>
      <c r="AQ153" s="41">
        <v>0</v>
      </c>
      <c r="AR153" s="40">
        <f t="shared" si="76"/>
        <v>295228</v>
      </c>
      <c r="AS153" s="40">
        <f t="shared" si="77"/>
        <v>7030</v>
      </c>
      <c r="AT153" s="40">
        <f t="shared" si="78"/>
        <v>20978.550000000003</v>
      </c>
      <c r="AU153" s="40">
        <f t="shared" si="79"/>
        <v>285249</v>
      </c>
      <c r="AV153" s="46">
        <f t="shared" si="80"/>
        <v>295228</v>
      </c>
      <c r="AW153" s="40">
        <f>AX153-AV153</f>
        <v>0</v>
      </c>
      <c r="AX153" s="59">
        <f>IF(D153&gt;AV153,AV153+(D153-AV153),AV153)</f>
        <v>295228</v>
      </c>
    </row>
    <row r="154" spans="1:50" ht="15" customHeight="1" x14ac:dyDescent="0.25">
      <c r="A154" s="51">
        <v>17</v>
      </c>
      <c r="B154" s="51">
        <v>700</v>
      </c>
      <c r="C154" s="52" t="s">
        <v>830</v>
      </c>
      <c r="D154" s="39">
        <v>1568508</v>
      </c>
      <c r="E154" s="40">
        <v>0</v>
      </c>
      <c r="F154" s="41">
        <v>4646</v>
      </c>
      <c r="G154" s="40">
        <v>4514</v>
      </c>
      <c r="H154" s="42">
        <v>2.1789999999999998</v>
      </c>
      <c r="I154" s="41">
        <v>3075</v>
      </c>
      <c r="J154" s="43">
        <f t="shared" si="54"/>
        <v>0.68120000000000003</v>
      </c>
      <c r="K154" s="41">
        <v>407</v>
      </c>
      <c r="L154" s="41">
        <v>2130</v>
      </c>
      <c r="M154" s="41">
        <v>949</v>
      </c>
      <c r="N154" s="41">
        <f t="shared" si="55"/>
        <v>19.108000000000001</v>
      </c>
      <c r="O154" s="41">
        <f t="shared" si="56"/>
        <v>44.554000000000002</v>
      </c>
      <c r="P154" s="41">
        <v>3952</v>
      </c>
      <c r="Q154" s="41">
        <v>4666</v>
      </c>
      <c r="R154" s="41">
        <v>4283</v>
      </c>
      <c r="S154" s="41">
        <v>4490</v>
      </c>
      <c r="T154" s="53">
        <v>4646</v>
      </c>
      <c r="U154" s="53">
        <f t="shared" si="57"/>
        <v>4666</v>
      </c>
      <c r="V154" s="44">
        <f t="shared" si="58"/>
        <v>3.26</v>
      </c>
      <c r="W154" s="54">
        <v>2889667</v>
      </c>
      <c r="X154" s="55">
        <v>2114605</v>
      </c>
      <c r="Y154" s="41">
        <v>4.336028197814044</v>
      </c>
      <c r="Z154" s="41">
        <f t="shared" si="59"/>
        <v>1071.4875</v>
      </c>
      <c r="AA154" s="41">
        <f t="shared" si="60"/>
        <v>0</v>
      </c>
      <c r="AB154" s="41">
        <f t="shared" si="61"/>
        <v>0.426315</v>
      </c>
      <c r="AC154" s="41" t="str">
        <f t="shared" si="62"/>
        <v/>
      </c>
      <c r="AD154" s="41" t="str">
        <f t="shared" si="63"/>
        <v/>
      </c>
      <c r="AE154" s="41" t="str">
        <f t="shared" si="64"/>
        <v/>
      </c>
      <c r="AF154" s="41" t="str">
        <f t="shared" si="65"/>
        <v/>
      </c>
      <c r="AG154" s="41">
        <f t="shared" si="66"/>
        <v>686.78926439999987</v>
      </c>
      <c r="AH154" s="41" t="str">
        <f t="shared" si="67"/>
        <v/>
      </c>
      <c r="AI154" s="41" t="str">
        <f t="shared" si="68"/>
        <v/>
      </c>
      <c r="AJ154" s="41" t="str">
        <f t="shared" si="69"/>
        <v/>
      </c>
      <c r="AK154" s="41" t="str">
        <f t="shared" si="70"/>
        <v/>
      </c>
      <c r="AL154" s="44">
        <f t="shared" si="71"/>
        <v>686.79</v>
      </c>
      <c r="AM154" s="44">
        <f t="shared" si="72"/>
        <v>776.78</v>
      </c>
      <c r="AN154" s="40">
        <f t="shared" si="73"/>
        <v>2274477</v>
      </c>
      <c r="AO154" s="45">
        <f t="shared" si="74"/>
        <v>2.8574476651868366E-2</v>
      </c>
      <c r="AP154" s="40">
        <f t="shared" si="75"/>
        <v>20172.694707442857</v>
      </c>
      <c r="AQ154" s="41">
        <v>0</v>
      </c>
      <c r="AR154" s="40">
        <f t="shared" si="76"/>
        <v>1588681</v>
      </c>
      <c r="AS154" s="40">
        <f t="shared" si="77"/>
        <v>45140</v>
      </c>
      <c r="AT154" s="40">
        <f t="shared" si="78"/>
        <v>105730.25</v>
      </c>
      <c r="AU154" s="40">
        <f t="shared" si="79"/>
        <v>1523368</v>
      </c>
      <c r="AV154" s="46">
        <f t="shared" si="80"/>
        <v>1588681</v>
      </c>
      <c r="AW154" s="40">
        <f>AX154-AV154</f>
        <v>0</v>
      </c>
      <c r="AX154" s="59">
        <f>IF(D154&gt;AV154,AV154+(D154-AV154),AV154)</f>
        <v>1588681</v>
      </c>
    </row>
    <row r="155" spans="1:50" ht="15" customHeight="1" x14ac:dyDescent="0.25">
      <c r="A155" s="51">
        <v>18</v>
      </c>
      <c r="B155" s="51">
        <v>100</v>
      </c>
      <c r="C155" s="52" t="s">
        <v>45</v>
      </c>
      <c r="D155" s="39">
        <v>0</v>
      </c>
      <c r="E155" s="40">
        <v>0</v>
      </c>
      <c r="F155" s="41">
        <v>7610</v>
      </c>
      <c r="G155" s="40">
        <v>8555</v>
      </c>
      <c r="H155" s="42">
        <v>2.5099999999999998</v>
      </c>
      <c r="I155" s="41">
        <v>7340</v>
      </c>
      <c r="J155" s="43">
        <f t="shared" si="54"/>
        <v>0.85799999999999998</v>
      </c>
      <c r="K155" s="41">
        <v>83</v>
      </c>
      <c r="L155" s="41">
        <v>3428</v>
      </c>
      <c r="M155" s="41">
        <v>313</v>
      </c>
      <c r="N155" s="41">
        <f t="shared" si="55"/>
        <v>2.4212000000000002</v>
      </c>
      <c r="O155" s="41">
        <f t="shared" si="56"/>
        <v>9.1306999999999992</v>
      </c>
      <c r="P155" s="41">
        <v>1556</v>
      </c>
      <c r="Q155" s="41">
        <v>2625</v>
      </c>
      <c r="R155" s="41">
        <v>3695</v>
      </c>
      <c r="S155" s="41">
        <v>5555</v>
      </c>
      <c r="T155" s="53">
        <v>7610</v>
      </c>
      <c r="U155" s="53">
        <f t="shared" si="57"/>
        <v>7610</v>
      </c>
      <c r="V155" s="44">
        <f t="shared" si="58"/>
        <v>0</v>
      </c>
      <c r="W155" s="54">
        <v>13219983</v>
      </c>
      <c r="X155" s="55">
        <v>6875662</v>
      </c>
      <c r="Y155" s="41">
        <v>20.614714817211507</v>
      </c>
      <c r="Z155" s="41">
        <f t="shared" si="59"/>
        <v>369.15379999999999</v>
      </c>
      <c r="AA155" s="41">
        <f t="shared" si="60"/>
        <v>0</v>
      </c>
      <c r="AB155" s="41">
        <f t="shared" si="61"/>
        <v>0.426315</v>
      </c>
      <c r="AC155" s="41" t="str">
        <f t="shared" si="62"/>
        <v/>
      </c>
      <c r="AD155" s="41" t="str">
        <f t="shared" si="63"/>
        <v/>
      </c>
      <c r="AE155" s="41" t="str">
        <f t="shared" si="64"/>
        <v/>
      </c>
      <c r="AF155" s="41" t="str">
        <f t="shared" si="65"/>
        <v/>
      </c>
      <c r="AG155" s="41">
        <f t="shared" si="66"/>
        <v>517.30596188000004</v>
      </c>
      <c r="AH155" s="41" t="str">
        <f t="shared" si="67"/>
        <v/>
      </c>
      <c r="AI155" s="41" t="str">
        <f t="shared" si="68"/>
        <v/>
      </c>
      <c r="AJ155" s="41" t="str">
        <f t="shared" si="69"/>
        <v/>
      </c>
      <c r="AK155" s="41" t="str">
        <f t="shared" si="70"/>
        <v/>
      </c>
      <c r="AL155" s="44">
        <f t="shared" si="71"/>
        <v>517.30999999999995</v>
      </c>
      <c r="AM155" s="44">
        <f t="shared" si="72"/>
        <v>585.09</v>
      </c>
      <c r="AN155" s="40">
        <f t="shared" si="73"/>
        <v>0</v>
      </c>
      <c r="AO155" s="45">
        <f t="shared" si="74"/>
        <v>2.8574476651868366E-2</v>
      </c>
      <c r="AP155" s="40">
        <f t="shared" si="75"/>
        <v>0</v>
      </c>
      <c r="AQ155" s="41">
        <v>0</v>
      </c>
      <c r="AR155" s="40">
        <f t="shared" si="76"/>
        <v>0</v>
      </c>
      <c r="AS155" s="40">
        <f t="shared" si="77"/>
        <v>85550</v>
      </c>
      <c r="AT155" s="40">
        <f t="shared" si="78"/>
        <v>343783.10000000003</v>
      </c>
      <c r="AU155" s="40">
        <f t="shared" si="79"/>
        <v>-85550</v>
      </c>
      <c r="AV155" s="46">
        <f t="shared" si="80"/>
        <v>0</v>
      </c>
      <c r="AW155" s="40">
        <f>AX155-AV155</f>
        <v>0</v>
      </c>
      <c r="AX155" s="59">
        <f>IF(D155&gt;AV155,AV155+(D155-AV155),AV155)</f>
        <v>0</v>
      </c>
    </row>
    <row r="156" spans="1:50" ht="15" customHeight="1" x14ac:dyDescent="0.25">
      <c r="A156" s="51">
        <v>18</v>
      </c>
      <c r="B156" s="51">
        <v>200</v>
      </c>
      <c r="C156" s="52" t="s">
        <v>86</v>
      </c>
      <c r="D156" s="39">
        <v>4555146</v>
      </c>
      <c r="E156" s="40">
        <v>0</v>
      </c>
      <c r="F156" s="41">
        <v>13590</v>
      </c>
      <c r="G156" s="40">
        <v>13755</v>
      </c>
      <c r="H156" s="42">
        <v>2.198</v>
      </c>
      <c r="I156" s="41">
        <v>11112</v>
      </c>
      <c r="J156" s="43">
        <f t="shared" si="54"/>
        <v>0.80789999999999995</v>
      </c>
      <c r="K156" s="41">
        <v>1466</v>
      </c>
      <c r="L156" s="41">
        <v>6551</v>
      </c>
      <c r="M156" s="41">
        <v>2225</v>
      </c>
      <c r="N156" s="41">
        <f t="shared" si="55"/>
        <v>22.378299999999999</v>
      </c>
      <c r="O156" s="41">
        <f t="shared" si="56"/>
        <v>33.964299999999994</v>
      </c>
      <c r="P156" s="41">
        <v>11667</v>
      </c>
      <c r="Q156" s="41">
        <v>11489</v>
      </c>
      <c r="R156" s="41">
        <v>12353</v>
      </c>
      <c r="S156" s="41">
        <v>13178</v>
      </c>
      <c r="T156" s="53">
        <v>13590</v>
      </c>
      <c r="U156" s="53">
        <f t="shared" si="57"/>
        <v>13590</v>
      </c>
      <c r="V156" s="44">
        <f t="shared" si="58"/>
        <v>0</v>
      </c>
      <c r="W156" s="54">
        <v>8246478</v>
      </c>
      <c r="X156" s="55">
        <v>6072875</v>
      </c>
      <c r="Y156" s="41">
        <v>12.630416434361859</v>
      </c>
      <c r="Z156" s="41">
        <f t="shared" si="59"/>
        <v>1075.9739999999999</v>
      </c>
      <c r="AA156" s="41">
        <f t="shared" si="60"/>
        <v>0</v>
      </c>
      <c r="AB156" s="41">
        <f t="shared" si="61"/>
        <v>0.426315</v>
      </c>
      <c r="AC156" s="41" t="str">
        <f t="shared" si="62"/>
        <v/>
      </c>
      <c r="AD156" s="41" t="str">
        <f t="shared" si="63"/>
        <v/>
      </c>
      <c r="AE156" s="41" t="str">
        <f t="shared" si="64"/>
        <v/>
      </c>
      <c r="AF156" s="41" t="str">
        <f t="shared" si="65"/>
        <v/>
      </c>
      <c r="AG156" s="41">
        <f t="shared" si="66"/>
        <v>0</v>
      </c>
      <c r="AH156" s="41">
        <f t="shared" si="67"/>
        <v>653.63305561499988</v>
      </c>
      <c r="AI156" s="41" t="str">
        <f t="shared" si="68"/>
        <v/>
      </c>
      <c r="AJ156" s="41" t="str">
        <f t="shared" si="69"/>
        <v/>
      </c>
      <c r="AK156" s="41" t="str">
        <f t="shared" si="70"/>
        <v/>
      </c>
      <c r="AL156" s="44">
        <f t="shared" si="71"/>
        <v>653.63</v>
      </c>
      <c r="AM156" s="44">
        <f t="shared" si="72"/>
        <v>739.28</v>
      </c>
      <c r="AN156" s="40">
        <f t="shared" si="73"/>
        <v>6653199</v>
      </c>
      <c r="AO156" s="45">
        <f t="shared" si="74"/>
        <v>2.8574476651868366E-2</v>
      </c>
      <c r="AP156" s="40">
        <f t="shared" si="75"/>
        <v>59950.766462882384</v>
      </c>
      <c r="AQ156" s="41">
        <v>0</v>
      </c>
      <c r="AR156" s="40">
        <f t="shared" si="76"/>
        <v>4615097</v>
      </c>
      <c r="AS156" s="40">
        <f t="shared" si="77"/>
        <v>137550</v>
      </c>
      <c r="AT156" s="40">
        <f t="shared" si="78"/>
        <v>303643.75</v>
      </c>
      <c r="AU156" s="40">
        <f t="shared" si="79"/>
        <v>4417596</v>
      </c>
      <c r="AV156" s="46">
        <f t="shared" si="80"/>
        <v>4615097</v>
      </c>
      <c r="AW156" s="40">
        <f>AX156-AV156</f>
        <v>0</v>
      </c>
      <c r="AX156" s="59">
        <f>IF(D156&gt;AV156,AV156+(D156-AV156),AV156)</f>
        <v>4615097</v>
      </c>
    </row>
    <row r="157" spans="1:50" ht="15" customHeight="1" x14ac:dyDescent="0.25">
      <c r="A157" s="51">
        <v>18</v>
      </c>
      <c r="B157" s="51">
        <v>300</v>
      </c>
      <c r="C157" s="52" t="s">
        <v>175</v>
      </c>
      <c r="D157" s="39">
        <v>870600</v>
      </c>
      <c r="E157" s="40">
        <v>0</v>
      </c>
      <c r="F157" s="41">
        <v>2386</v>
      </c>
      <c r="G157" s="40">
        <v>2344</v>
      </c>
      <c r="H157" s="42">
        <v>2.1040000000000001</v>
      </c>
      <c r="I157" s="41">
        <v>1731</v>
      </c>
      <c r="J157" s="43">
        <f t="shared" si="54"/>
        <v>0.73850000000000005</v>
      </c>
      <c r="K157" s="41">
        <v>536</v>
      </c>
      <c r="L157" s="41">
        <v>1372</v>
      </c>
      <c r="M157" s="41">
        <v>258</v>
      </c>
      <c r="N157" s="41">
        <f t="shared" si="55"/>
        <v>39.067099999999996</v>
      </c>
      <c r="O157" s="41">
        <f t="shared" si="56"/>
        <v>18.8047</v>
      </c>
      <c r="P157" s="41">
        <v>2241</v>
      </c>
      <c r="Q157" s="41">
        <v>2218</v>
      </c>
      <c r="R157" s="41">
        <v>2073</v>
      </c>
      <c r="S157" s="41">
        <v>2299</v>
      </c>
      <c r="T157" s="53">
        <v>2386</v>
      </c>
      <c r="U157" s="53">
        <f t="shared" si="57"/>
        <v>2386</v>
      </c>
      <c r="V157" s="44">
        <f t="shared" si="58"/>
        <v>1.76</v>
      </c>
      <c r="W157" s="54">
        <v>1387811</v>
      </c>
      <c r="X157" s="55">
        <v>1332743</v>
      </c>
      <c r="Y157" s="41">
        <v>3.7242643595259901</v>
      </c>
      <c r="Z157" s="41">
        <f t="shared" si="59"/>
        <v>640.66340000000002</v>
      </c>
      <c r="AA157" s="41">
        <f t="shared" si="60"/>
        <v>0</v>
      </c>
      <c r="AB157" s="41">
        <f t="shared" si="61"/>
        <v>0.426315</v>
      </c>
      <c r="AC157" s="41" t="str">
        <f t="shared" si="62"/>
        <v/>
      </c>
      <c r="AD157" s="41" t="str">
        <f t="shared" si="63"/>
        <v/>
      </c>
      <c r="AE157" s="41">
        <f t="shared" si="64"/>
        <v>1233.548</v>
      </c>
      <c r="AF157" s="41">
        <f t="shared" si="65"/>
        <v>630</v>
      </c>
      <c r="AG157" s="41">
        <f t="shared" si="66"/>
        <v>0</v>
      </c>
      <c r="AH157" s="41" t="str">
        <f t="shared" si="67"/>
        <v/>
      </c>
      <c r="AI157" s="41" t="str">
        <f t="shared" si="68"/>
        <v/>
      </c>
      <c r="AJ157" s="41" t="str">
        <f t="shared" si="69"/>
        <v/>
      </c>
      <c r="AK157" s="41" t="str">
        <f t="shared" si="70"/>
        <v/>
      </c>
      <c r="AL157" s="44">
        <f t="shared" si="71"/>
        <v>630</v>
      </c>
      <c r="AM157" s="44">
        <f t="shared" si="72"/>
        <v>712.55</v>
      </c>
      <c r="AN157" s="40">
        <f t="shared" si="73"/>
        <v>1078573</v>
      </c>
      <c r="AO157" s="45">
        <f t="shared" si="74"/>
        <v>2.8574476651868366E-2</v>
      </c>
      <c r="AP157" s="40">
        <f t="shared" si="75"/>
        <v>5942.7196327190195</v>
      </c>
      <c r="AQ157" s="41">
        <v>0</v>
      </c>
      <c r="AR157" s="40">
        <f t="shared" si="76"/>
        <v>876543</v>
      </c>
      <c r="AS157" s="40">
        <f t="shared" si="77"/>
        <v>23440</v>
      </c>
      <c r="AT157" s="40">
        <f t="shared" si="78"/>
        <v>66637.150000000009</v>
      </c>
      <c r="AU157" s="40">
        <f t="shared" si="79"/>
        <v>847160</v>
      </c>
      <c r="AV157" s="46">
        <f t="shared" si="80"/>
        <v>876543</v>
      </c>
      <c r="AW157" s="40">
        <f>AX157-AV157</f>
        <v>0</v>
      </c>
      <c r="AX157" s="59">
        <f>IF(D157&gt;AV157,AV157+(D157-AV157),AV157)</f>
        <v>876543</v>
      </c>
    </row>
    <row r="158" spans="1:50" ht="15" customHeight="1" x14ac:dyDescent="0.25">
      <c r="A158" s="51">
        <v>18</v>
      </c>
      <c r="B158" s="51">
        <v>500</v>
      </c>
      <c r="C158" s="52" t="s">
        <v>179</v>
      </c>
      <c r="D158" s="39">
        <v>15861</v>
      </c>
      <c r="E158" s="40">
        <v>0</v>
      </c>
      <c r="F158" s="41">
        <v>332</v>
      </c>
      <c r="G158" s="40">
        <v>341</v>
      </c>
      <c r="H158" s="42">
        <v>2.6429999999999998</v>
      </c>
      <c r="I158" s="41">
        <v>0</v>
      </c>
      <c r="J158" s="43">
        <f t="shared" si="54"/>
        <v>0</v>
      </c>
      <c r="K158" s="41">
        <v>10</v>
      </c>
      <c r="L158" s="41">
        <v>145</v>
      </c>
      <c r="M158" s="41">
        <v>11</v>
      </c>
      <c r="N158" s="41">
        <f t="shared" si="55"/>
        <v>6.8966000000000003</v>
      </c>
      <c r="O158" s="41">
        <f t="shared" si="56"/>
        <v>7.5861999999999998</v>
      </c>
      <c r="P158" s="41">
        <v>82</v>
      </c>
      <c r="Q158" s="41">
        <v>157</v>
      </c>
      <c r="R158" s="41">
        <v>172</v>
      </c>
      <c r="S158" s="41">
        <v>231</v>
      </c>
      <c r="T158" s="57">
        <v>332</v>
      </c>
      <c r="U158" s="53">
        <f t="shared" si="57"/>
        <v>332</v>
      </c>
      <c r="V158" s="44">
        <f t="shared" si="58"/>
        <v>0</v>
      </c>
      <c r="W158" s="54">
        <v>362521</v>
      </c>
      <c r="X158" s="55">
        <v>195777</v>
      </c>
      <c r="Y158" s="41">
        <v>3.5277812097971109</v>
      </c>
      <c r="Z158" s="41">
        <f t="shared" si="59"/>
        <v>94.110100000000003</v>
      </c>
      <c r="AA158" s="41">
        <f t="shared" si="60"/>
        <v>0</v>
      </c>
      <c r="AB158" s="41">
        <f t="shared" si="61"/>
        <v>0.426315</v>
      </c>
      <c r="AC158" s="41" t="str">
        <f t="shared" si="62"/>
        <v/>
      </c>
      <c r="AD158" s="41" t="str">
        <f t="shared" si="63"/>
        <v/>
      </c>
      <c r="AE158" s="41">
        <f t="shared" si="64"/>
        <v>498.447</v>
      </c>
      <c r="AF158" s="41">
        <f t="shared" si="65"/>
        <v>498.447</v>
      </c>
      <c r="AG158" s="41">
        <f t="shared" si="66"/>
        <v>0</v>
      </c>
      <c r="AH158" s="41" t="str">
        <f t="shared" si="67"/>
        <v/>
      </c>
      <c r="AI158" s="41" t="str">
        <f t="shared" si="68"/>
        <v/>
      </c>
      <c r="AJ158" s="41" t="str">
        <f t="shared" si="69"/>
        <v/>
      </c>
      <c r="AK158" s="41" t="str">
        <f t="shared" si="70"/>
        <v/>
      </c>
      <c r="AL158" s="44">
        <f t="shared" si="71"/>
        <v>498.45</v>
      </c>
      <c r="AM158" s="44">
        <f t="shared" si="72"/>
        <v>563.76</v>
      </c>
      <c r="AN158" s="40">
        <f t="shared" si="73"/>
        <v>37694</v>
      </c>
      <c r="AO158" s="45">
        <f t="shared" si="74"/>
        <v>2.8574476651868366E-2</v>
      </c>
      <c r="AP158" s="40">
        <f t="shared" si="75"/>
        <v>623.86654874024202</v>
      </c>
      <c r="AQ158" s="41">
        <v>0</v>
      </c>
      <c r="AR158" s="40">
        <f t="shared" si="76"/>
        <v>16485</v>
      </c>
      <c r="AS158" s="40">
        <f t="shared" si="77"/>
        <v>3410</v>
      </c>
      <c r="AT158" s="40">
        <f t="shared" si="78"/>
        <v>9788.85</v>
      </c>
      <c r="AU158" s="40">
        <f t="shared" si="79"/>
        <v>12451</v>
      </c>
      <c r="AV158" s="46">
        <f t="shared" si="80"/>
        <v>16485</v>
      </c>
      <c r="AW158" s="40">
        <f>AX158-AV158</f>
        <v>0</v>
      </c>
      <c r="AX158" s="59">
        <f>IF(D158&gt;AV158,AV158+(D158-AV158),AV158)</f>
        <v>16485</v>
      </c>
    </row>
    <row r="159" spans="1:50" ht="15" customHeight="1" x14ac:dyDescent="0.25">
      <c r="A159" s="51">
        <v>18</v>
      </c>
      <c r="B159" s="51">
        <v>600</v>
      </c>
      <c r="C159" s="52" t="s">
        <v>193</v>
      </c>
      <c r="D159" s="39">
        <v>22459</v>
      </c>
      <c r="E159" s="40">
        <v>0</v>
      </c>
      <c r="F159" s="41">
        <v>532</v>
      </c>
      <c r="G159" s="40">
        <v>536</v>
      </c>
      <c r="H159" s="42">
        <v>2.33</v>
      </c>
      <c r="I159" s="41">
        <v>234</v>
      </c>
      <c r="J159" s="43">
        <f t="shared" si="54"/>
        <v>0.43659999999999999</v>
      </c>
      <c r="K159" s="41">
        <v>44</v>
      </c>
      <c r="L159" s="41">
        <v>337</v>
      </c>
      <c r="M159" s="41">
        <v>90</v>
      </c>
      <c r="N159" s="41">
        <f t="shared" si="55"/>
        <v>13.056400000000002</v>
      </c>
      <c r="O159" s="41">
        <f t="shared" si="56"/>
        <v>26.706200000000003</v>
      </c>
      <c r="P159" s="41">
        <v>448</v>
      </c>
      <c r="Q159" s="41">
        <v>580</v>
      </c>
      <c r="R159" s="41">
        <v>524</v>
      </c>
      <c r="S159" s="41">
        <v>590</v>
      </c>
      <c r="T159" s="57">
        <v>532</v>
      </c>
      <c r="U159" s="53">
        <f t="shared" si="57"/>
        <v>590</v>
      </c>
      <c r="V159" s="44">
        <f t="shared" si="58"/>
        <v>9.15</v>
      </c>
      <c r="W159" s="54">
        <v>682462</v>
      </c>
      <c r="X159" s="55">
        <v>571008</v>
      </c>
      <c r="Y159" s="41">
        <v>2.0455592844445611</v>
      </c>
      <c r="Z159" s="41">
        <f t="shared" si="59"/>
        <v>260.07560000000001</v>
      </c>
      <c r="AA159" s="41">
        <f t="shared" si="60"/>
        <v>0</v>
      </c>
      <c r="AB159" s="41">
        <f t="shared" si="61"/>
        <v>0.426315</v>
      </c>
      <c r="AC159" s="41" t="str">
        <f t="shared" si="62"/>
        <v/>
      </c>
      <c r="AD159" s="41" t="str">
        <f t="shared" si="63"/>
        <v/>
      </c>
      <c r="AE159" s="41">
        <f t="shared" si="64"/>
        <v>570.01199999999994</v>
      </c>
      <c r="AF159" s="41">
        <f t="shared" si="65"/>
        <v>570.01199999999994</v>
      </c>
      <c r="AG159" s="41">
        <f t="shared" si="66"/>
        <v>0</v>
      </c>
      <c r="AH159" s="41" t="str">
        <f t="shared" si="67"/>
        <v/>
      </c>
      <c r="AI159" s="41" t="str">
        <f t="shared" si="68"/>
        <v/>
      </c>
      <c r="AJ159" s="41" t="str">
        <f t="shared" si="69"/>
        <v/>
      </c>
      <c r="AK159" s="41" t="str">
        <f t="shared" si="70"/>
        <v/>
      </c>
      <c r="AL159" s="44">
        <f t="shared" si="71"/>
        <v>570.01</v>
      </c>
      <c r="AM159" s="44">
        <f t="shared" si="72"/>
        <v>644.70000000000005</v>
      </c>
      <c r="AN159" s="40">
        <f t="shared" si="73"/>
        <v>54615</v>
      </c>
      <c r="AO159" s="45">
        <f t="shared" si="74"/>
        <v>2.8574476651868366E-2</v>
      </c>
      <c r="AP159" s="40">
        <f t="shared" si="75"/>
        <v>918.84087121747916</v>
      </c>
      <c r="AQ159" s="41">
        <v>0</v>
      </c>
      <c r="AR159" s="40">
        <f t="shared" si="76"/>
        <v>23378</v>
      </c>
      <c r="AS159" s="40">
        <f t="shared" si="77"/>
        <v>5360</v>
      </c>
      <c r="AT159" s="40">
        <f t="shared" si="78"/>
        <v>28550.400000000001</v>
      </c>
      <c r="AU159" s="40">
        <f t="shared" si="79"/>
        <v>17099</v>
      </c>
      <c r="AV159" s="46">
        <f t="shared" si="80"/>
        <v>23378</v>
      </c>
      <c r="AW159" s="40">
        <f>AX159-AV159</f>
        <v>0</v>
      </c>
      <c r="AX159" s="59">
        <f>IF(D159&gt;AV159,AV159+(D159-AV159),AV159)</f>
        <v>23378</v>
      </c>
    </row>
    <row r="160" spans="1:50" ht="15" customHeight="1" x14ac:dyDescent="0.25">
      <c r="A160" s="51">
        <v>18</v>
      </c>
      <c r="B160" s="51">
        <v>700</v>
      </c>
      <c r="C160" s="52" t="s">
        <v>263</v>
      </c>
      <c r="D160" s="39">
        <v>0</v>
      </c>
      <c r="E160" s="40">
        <v>0</v>
      </c>
      <c r="F160" s="41">
        <v>387</v>
      </c>
      <c r="G160" s="40">
        <v>407</v>
      </c>
      <c r="H160" s="42">
        <v>2.2120000000000002</v>
      </c>
      <c r="I160" s="41">
        <v>81</v>
      </c>
      <c r="J160" s="43">
        <f t="shared" si="54"/>
        <v>0.19900000000000001</v>
      </c>
      <c r="K160" s="41">
        <v>53</v>
      </c>
      <c r="L160" s="41">
        <v>626</v>
      </c>
      <c r="M160" s="41">
        <v>125</v>
      </c>
      <c r="N160" s="41">
        <f t="shared" si="55"/>
        <v>8.4664999999999999</v>
      </c>
      <c r="O160" s="41">
        <f t="shared" si="56"/>
        <v>19.9681</v>
      </c>
      <c r="P160" s="41">
        <v>143</v>
      </c>
      <c r="Q160" s="41">
        <v>263</v>
      </c>
      <c r="R160" s="41">
        <v>299</v>
      </c>
      <c r="S160" s="41">
        <v>392</v>
      </c>
      <c r="T160" s="57">
        <v>387</v>
      </c>
      <c r="U160" s="53">
        <f t="shared" si="57"/>
        <v>392</v>
      </c>
      <c r="V160" s="44">
        <f t="shared" si="58"/>
        <v>0</v>
      </c>
      <c r="W160" s="54">
        <v>2256645</v>
      </c>
      <c r="X160" s="55">
        <v>475189</v>
      </c>
      <c r="Y160" s="41">
        <v>33.157030457283973</v>
      </c>
      <c r="Z160" s="41">
        <f t="shared" si="59"/>
        <v>11.6717</v>
      </c>
      <c r="AA160" s="41">
        <f t="shared" si="60"/>
        <v>200</v>
      </c>
      <c r="AB160" s="41">
        <f t="shared" si="61"/>
        <v>0.426315</v>
      </c>
      <c r="AC160" s="41" t="str">
        <f t="shared" si="62"/>
        <v/>
      </c>
      <c r="AD160" s="41" t="str">
        <f t="shared" si="63"/>
        <v/>
      </c>
      <c r="AE160" s="41">
        <f t="shared" si="64"/>
        <v>722.66899999999998</v>
      </c>
      <c r="AF160" s="41">
        <f t="shared" si="65"/>
        <v>722.66899999999998</v>
      </c>
      <c r="AG160" s="41">
        <f t="shared" si="66"/>
        <v>0</v>
      </c>
      <c r="AH160" s="41" t="str">
        <f t="shared" si="67"/>
        <v/>
      </c>
      <c r="AI160" s="41" t="str">
        <f t="shared" si="68"/>
        <v/>
      </c>
      <c r="AJ160" s="41" t="str">
        <f t="shared" si="69"/>
        <v/>
      </c>
      <c r="AK160" s="41" t="str">
        <f t="shared" si="70"/>
        <v/>
      </c>
      <c r="AL160" s="44">
        <f t="shared" si="71"/>
        <v>722.67</v>
      </c>
      <c r="AM160" s="44">
        <f t="shared" si="72"/>
        <v>817.36</v>
      </c>
      <c r="AN160" s="40">
        <f t="shared" si="73"/>
        <v>0</v>
      </c>
      <c r="AO160" s="45">
        <f t="shared" si="74"/>
        <v>2.8574476651868366E-2</v>
      </c>
      <c r="AP160" s="40">
        <f t="shared" si="75"/>
        <v>0</v>
      </c>
      <c r="AQ160" s="41">
        <v>0</v>
      </c>
      <c r="AR160" s="40">
        <f t="shared" si="76"/>
        <v>0</v>
      </c>
      <c r="AS160" s="40">
        <f t="shared" si="77"/>
        <v>4070</v>
      </c>
      <c r="AT160" s="40">
        <f t="shared" si="78"/>
        <v>23759.45</v>
      </c>
      <c r="AU160" s="40">
        <f t="shared" si="79"/>
        <v>-4070</v>
      </c>
      <c r="AV160" s="46">
        <f t="shared" si="80"/>
        <v>0</v>
      </c>
      <c r="AW160" s="40">
        <f>AX160-AV160</f>
        <v>0</v>
      </c>
      <c r="AX160" s="59">
        <f>IF(D160&gt;AV160,AV160+(D160-AV160),AV160)</f>
        <v>0</v>
      </c>
    </row>
    <row r="161" spans="1:50" ht="15" customHeight="1" x14ac:dyDescent="0.25">
      <c r="A161" s="51">
        <v>18</v>
      </c>
      <c r="B161" s="51">
        <v>900</v>
      </c>
      <c r="C161" s="52" t="s">
        <v>273</v>
      </c>
      <c r="D161" s="39">
        <v>84</v>
      </c>
      <c r="E161" s="40">
        <v>0</v>
      </c>
      <c r="F161" s="41">
        <v>69</v>
      </c>
      <c r="G161" s="40">
        <v>69</v>
      </c>
      <c r="H161" s="42">
        <v>2.0910000000000002</v>
      </c>
      <c r="I161" s="41">
        <v>15</v>
      </c>
      <c r="J161" s="43">
        <f t="shared" si="54"/>
        <v>0.21740000000000001</v>
      </c>
      <c r="K161" s="41">
        <v>15</v>
      </c>
      <c r="L161" s="41">
        <v>41</v>
      </c>
      <c r="M161" s="41">
        <v>14</v>
      </c>
      <c r="N161" s="41">
        <f t="shared" si="55"/>
        <v>36.5854</v>
      </c>
      <c r="O161" s="41">
        <f t="shared" si="56"/>
        <v>34.146300000000004</v>
      </c>
      <c r="P161" s="41">
        <v>54</v>
      </c>
      <c r="Q161" s="41">
        <v>83</v>
      </c>
      <c r="R161" s="41">
        <v>92</v>
      </c>
      <c r="S161" s="41">
        <v>74</v>
      </c>
      <c r="T161" s="57">
        <v>69</v>
      </c>
      <c r="U161" s="53">
        <f t="shared" si="57"/>
        <v>92</v>
      </c>
      <c r="V161" s="44">
        <f t="shared" si="58"/>
        <v>25</v>
      </c>
      <c r="W161" s="54">
        <v>77686</v>
      </c>
      <c r="X161" s="55">
        <v>20499</v>
      </c>
      <c r="Y161" s="41">
        <v>1.4365182386945423</v>
      </c>
      <c r="Z161" s="41">
        <f t="shared" si="59"/>
        <v>48.032800000000002</v>
      </c>
      <c r="AA161" s="41">
        <f t="shared" si="60"/>
        <v>0</v>
      </c>
      <c r="AB161" s="41">
        <f t="shared" si="61"/>
        <v>0.426315</v>
      </c>
      <c r="AC161" s="41" t="str">
        <f t="shared" si="62"/>
        <v/>
      </c>
      <c r="AD161" s="41" t="str">
        <f t="shared" si="63"/>
        <v/>
      </c>
      <c r="AE161" s="41">
        <f t="shared" si="64"/>
        <v>410</v>
      </c>
      <c r="AF161" s="41">
        <f t="shared" si="65"/>
        <v>410</v>
      </c>
      <c r="AG161" s="41">
        <f t="shared" si="66"/>
        <v>0</v>
      </c>
      <c r="AH161" s="41" t="str">
        <f t="shared" si="67"/>
        <v/>
      </c>
      <c r="AI161" s="41" t="str">
        <f t="shared" si="68"/>
        <v/>
      </c>
      <c r="AJ161" s="41" t="str">
        <f t="shared" si="69"/>
        <v/>
      </c>
      <c r="AK161" s="41" t="str">
        <f t="shared" si="70"/>
        <v/>
      </c>
      <c r="AL161" s="44">
        <f t="shared" si="71"/>
        <v>410</v>
      </c>
      <c r="AM161" s="44">
        <f t="shared" si="72"/>
        <v>463.72</v>
      </c>
      <c r="AN161" s="40">
        <f t="shared" si="73"/>
        <v>0</v>
      </c>
      <c r="AO161" s="45">
        <f t="shared" si="74"/>
        <v>2.8574476651868366E-2</v>
      </c>
      <c r="AP161" s="40">
        <f t="shared" si="75"/>
        <v>-2.4002560387569427</v>
      </c>
      <c r="AQ161" s="41">
        <v>0</v>
      </c>
      <c r="AR161" s="40">
        <f t="shared" si="76"/>
        <v>0</v>
      </c>
      <c r="AS161" s="40">
        <f t="shared" si="77"/>
        <v>690</v>
      </c>
      <c r="AT161" s="40">
        <f t="shared" si="78"/>
        <v>1024.95</v>
      </c>
      <c r="AU161" s="40">
        <f t="shared" si="79"/>
        <v>-606</v>
      </c>
      <c r="AV161" s="46">
        <f t="shared" si="80"/>
        <v>0</v>
      </c>
      <c r="AW161" s="40">
        <f>AX161-AV161</f>
        <v>84</v>
      </c>
      <c r="AX161" s="59">
        <f>IF(D161&gt;AV161,AV161+(D161-AV161),AV161)</f>
        <v>84</v>
      </c>
    </row>
    <row r="162" spans="1:50" ht="15" customHeight="1" x14ac:dyDescent="0.25">
      <c r="A162" s="51">
        <v>18</v>
      </c>
      <c r="B162" s="51">
        <v>1000</v>
      </c>
      <c r="C162" s="52" t="s">
        <v>286</v>
      </c>
      <c r="D162" s="39">
        <v>0</v>
      </c>
      <c r="E162" s="40">
        <v>0</v>
      </c>
      <c r="F162" s="41">
        <v>210</v>
      </c>
      <c r="G162" s="40">
        <v>213</v>
      </c>
      <c r="H162" s="42">
        <v>1.919</v>
      </c>
      <c r="I162" s="41">
        <v>154</v>
      </c>
      <c r="J162" s="43">
        <f t="shared" si="54"/>
        <v>0.72299999999999998</v>
      </c>
      <c r="K162" s="41">
        <v>4</v>
      </c>
      <c r="L162" s="41">
        <v>174</v>
      </c>
      <c r="M162" s="41">
        <v>40</v>
      </c>
      <c r="N162" s="41">
        <f t="shared" si="55"/>
        <v>2.2988999999999997</v>
      </c>
      <c r="O162" s="41">
        <f t="shared" si="56"/>
        <v>22.988500000000002</v>
      </c>
      <c r="P162" s="41">
        <v>125</v>
      </c>
      <c r="Q162" s="41">
        <v>174</v>
      </c>
      <c r="R162" s="41">
        <v>138</v>
      </c>
      <c r="S162" s="41">
        <v>213</v>
      </c>
      <c r="T162" s="57">
        <v>210</v>
      </c>
      <c r="U162" s="53">
        <f t="shared" si="57"/>
        <v>213</v>
      </c>
      <c r="V162" s="44">
        <f t="shared" si="58"/>
        <v>0</v>
      </c>
      <c r="W162" s="54">
        <v>300406</v>
      </c>
      <c r="X162" s="55">
        <v>211184</v>
      </c>
      <c r="Y162" s="41">
        <v>1.0967517996222376</v>
      </c>
      <c r="Z162" s="41">
        <f t="shared" si="59"/>
        <v>191.47450000000001</v>
      </c>
      <c r="AA162" s="41">
        <f t="shared" si="60"/>
        <v>0</v>
      </c>
      <c r="AB162" s="41">
        <f t="shared" si="61"/>
        <v>0.426315</v>
      </c>
      <c r="AC162" s="41" t="str">
        <f t="shared" si="62"/>
        <v/>
      </c>
      <c r="AD162" s="41" t="str">
        <f t="shared" si="63"/>
        <v/>
      </c>
      <c r="AE162" s="41">
        <f t="shared" si="64"/>
        <v>451.471</v>
      </c>
      <c r="AF162" s="41">
        <f t="shared" si="65"/>
        <v>451.471</v>
      </c>
      <c r="AG162" s="41">
        <f t="shared" si="66"/>
        <v>0</v>
      </c>
      <c r="AH162" s="41" t="str">
        <f t="shared" si="67"/>
        <v/>
      </c>
      <c r="AI162" s="41" t="str">
        <f t="shared" si="68"/>
        <v/>
      </c>
      <c r="AJ162" s="41" t="str">
        <f t="shared" si="69"/>
        <v/>
      </c>
      <c r="AK162" s="41" t="str">
        <f t="shared" si="70"/>
        <v/>
      </c>
      <c r="AL162" s="44">
        <f t="shared" si="71"/>
        <v>451.47</v>
      </c>
      <c r="AM162" s="44">
        <f t="shared" si="72"/>
        <v>510.63</v>
      </c>
      <c r="AN162" s="40">
        <f t="shared" si="73"/>
        <v>0</v>
      </c>
      <c r="AO162" s="45">
        <f t="shared" si="74"/>
        <v>2.8574476651868366E-2</v>
      </c>
      <c r="AP162" s="40">
        <f t="shared" si="75"/>
        <v>0</v>
      </c>
      <c r="AQ162" s="41">
        <v>0</v>
      </c>
      <c r="AR162" s="40">
        <f t="shared" si="76"/>
        <v>0</v>
      </c>
      <c r="AS162" s="40">
        <f t="shared" si="77"/>
        <v>2130</v>
      </c>
      <c r="AT162" s="40">
        <f t="shared" si="78"/>
        <v>10559.2</v>
      </c>
      <c r="AU162" s="40">
        <f t="shared" si="79"/>
        <v>-2130</v>
      </c>
      <c r="AV162" s="46">
        <f t="shared" si="80"/>
        <v>0</v>
      </c>
      <c r="AW162" s="40">
        <f>AX162-AV162</f>
        <v>0</v>
      </c>
      <c r="AX162" s="59">
        <f>IF(D162&gt;AV162,AV162+(D162-AV162),AV162)</f>
        <v>0</v>
      </c>
    </row>
    <row r="163" spans="1:50" ht="15" customHeight="1" x14ac:dyDescent="0.25">
      <c r="A163" s="51">
        <v>18</v>
      </c>
      <c r="B163" s="51">
        <v>1100</v>
      </c>
      <c r="C163" s="52" t="s">
        <v>387</v>
      </c>
      <c r="D163" s="39">
        <v>160582</v>
      </c>
      <c r="E163" s="40">
        <v>0</v>
      </c>
      <c r="F163" s="41">
        <v>572</v>
      </c>
      <c r="G163" s="40">
        <v>568</v>
      </c>
      <c r="H163" s="42">
        <v>2.16</v>
      </c>
      <c r="I163" s="41">
        <v>155</v>
      </c>
      <c r="J163" s="43">
        <f t="shared" si="54"/>
        <v>0.27289999999999998</v>
      </c>
      <c r="K163" s="41">
        <v>119</v>
      </c>
      <c r="L163" s="41">
        <v>281</v>
      </c>
      <c r="M163" s="41">
        <v>69</v>
      </c>
      <c r="N163" s="41">
        <f t="shared" si="55"/>
        <v>42.348799999999997</v>
      </c>
      <c r="O163" s="41">
        <f t="shared" si="56"/>
        <v>24.555199999999999</v>
      </c>
      <c r="P163" s="41">
        <v>562</v>
      </c>
      <c r="Q163" s="41">
        <v>537</v>
      </c>
      <c r="R163" s="41">
        <v>553</v>
      </c>
      <c r="S163" s="41">
        <v>498</v>
      </c>
      <c r="T163" s="57">
        <v>572</v>
      </c>
      <c r="U163" s="53">
        <f t="shared" si="57"/>
        <v>572</v>
      </c>
      <c r="V163" s="44">
        <f t="shared" si="58"/>
        <v>0.7</v>
      </c>
      <c r="W163" s="54">
        <v>335860</v>
      </c>
      <c r="X163" s="55">
        <v>315018</v>
      </c>
      <c r="Y163" s="41">
        <v>1.9969941945676968</v>
      </c>
      <c r="Z163" s="41">
        <f t="shared" si="59"/>
        <v>286.43049999999999</v>
      </c>
      <c r="AA163" s="41">
        <f t="shared" si="60"/>
        <v>0</v>
      </c>
      <c r="AB163" s="41">
        <f t="shared" si="61"/>
        <v>0.426315</v>
      </c>
      <c r="AC163" s="41" t="str">
        <f t="shared" si="62"/>
        <v/>
      </c>
      <c r="AD163" s="41" t="str">
        <f t="shared" si="63"/>
        <v/>
      </c>
      <c r="AE163" s="41">
        <f t="shared" si="64"/>
        <v>581.75599999999997</v>
      </c>
      <c r="AF163" s="41">
        <f t="shared" si="65"/>
        <v>581.75599999999997</v>
      </c>
      <c r="AG163" s="41">
        <f t="shared" si="66"/>
        <v>0</v>
      </c>
      <c r="AH163" s="41" t="str">
        <f t="shared" si="67"/>
        <v/>
      </c>
      <c r="AI163" s="41" t="str">
        <f t="shared" si="68"/>
        <v/>
      </c>
      <c r="AJ163" s="41" t="str">
        <f t="shared" si="69"/>
        <v/>
      </c>
      <c r="AK163" s="41" t="str">
        <f t="shared" si="70"/>
        <v/>
      </c>
      <c r="AL163" s="44">
        <f t="shared" si="71"/>
        <v>581.76</v>
      </c>
      <c r="AM163" s="44">
        <f t="shared" si="72"/>
        <v>657.99</v>
      </c>
      <c r="AN163" s="40">
        <f t="shared" si="73"/>
        <v>230556</v>
      </c>
      <c r="AO163" s="45">
        <f t="shared" si="74"/>
        <v>2.8574476651868366E-2</v>
      </c>
      <c r="AP163" s="40">
        <f t="shared" si="75"/>
        <v>1999.4704292378372</v>
      </c>
      <c r="AQ163" s="41">
        <v>0</v>
      </c>
      <c r="AR163" s="40">
        <f t="shared" si="76"/>
        <v>162581</v>
      </c>
      <c r="AS163" s="40">
        <f t="shared" si="77"/>
        <v>5680</v>
      </c>
      <c r="AT163" s="40">
        <f t="shared" si="78"/>
        <v>15750.900000000001</v>
      </c>
      <c r="AU163" s="40">
        <f t="shared" si="79"/>
        <v>154902</v>
      </c>
      <c r="AV163" s="46">
        <f t="shared" si="80"/>
        <v>162581</v>
      </c>
      <c r="AW163" s="40">
        <f>AX163-AV163</f>
        <v>0</v>
      </c>
      <c r="AX163" s="59">
        <f>IF(D163&gt;AV163,AV163+(D163-AV163),AV163)</f>
        <v>162581</v>
      </c>
    </row>
    <row r="164" spans="1:50" ht="15" customHeight="1" x14ac:dyDescent="0.25">
      <c r="A164" s="51">
        <v>18</v>
      </c>
      <c r="B164" s="51">
        <v>1200</v>
      </c>
      <c r="C164" s="52" t="s">
        <v>395</v>
      </c>
      <c r="D164" s="39">
        <v>18164</v>
      </c>
      <c r="E164" s="40">
        <v>0</v>
      </c>
      <c r="F164" s="41">
        <v>430</v>
      </c>
      <c r="G164" s="40">
        <v>461</v>
      </c>
      <c r="H164" s="42">
        <v>2.5329999999999999</v>
      </c>
      <c r="I164" s="41">
        <v>284</v>
      </c>
      <c r="J164" s="43">
        <f t="shared" si="54"/>
        <v>0.61609999999999998</v>
      </c>
      <c r="K164" s="41">
        <v>7</v>
      </c>
      <c r="L164" s="41">
        <v>183</v>
      </c>
      <c r="M164" s="41">
        <v>39</v>
      </c>
      <c r="N164" s="41">
        <f t="shared" si="55"/>
        <v>3.8250999999999999</v>
      </c>
      <c r="O164" s="41">
        <f t="shared" si="56"/>
        <v>21.311499999999999</v>
      </c>
      <c r="P164" s="41">
        <v>148</v>
      </c>
      <c r="Q164" s="41">
        <v>219</v>
      </c>
      <c r="R164" s="41">
        <v>262</v>
      </c>
      <c r="S164" s="41">
        <v>287</v>
      </c>
      <c r="T164" s="57">
        <v>430</v>
      </c>
      <c r="U164" s="53">
        <f t="shared" si="57"/>
        <v>430</v>
      </c>
      <c r="V164" s="44">
        <f t="shared" si="58"/>
        <v>0</v>
      </c>
      <c r="W164" s="54">
        <v>529039</v>
      </c>
      <c r="X164" s="55">
        <v>277012</v>
      </c>
      <c r="Y164" s="41">
        <v>4.5100201236453605</v>
      </c>
      <c r="Z164" s="41">
        <f t="shared" si="59"/>
        <v>95.343299999999999</v>
      </c>
      <c r="AA164" s="41">
        <f t="shared" si="60"/>
        <v>0</v>
      </c>
      <c r="AB164" s="41">
        <f t="shared" si="61"/>
        <v>0.426315</v>
      </c>
      <c r="AC164" s="41" t="str">
        <f t="shared" si="62"/>
        <v/>
      </c>
      <c r="AD164" s="41" t="str">
        <f t="shared" si="63"/>
        <v/>
      </c>
      <c r="AE164" s="41">
        <f t="shared" si="64"/>
        <v>542.48699999999997</v>
      </c>
      <c r="AF164" s="41">
        <f t="shared" si="65"/>
        <v>542.48699999999997</v>
      </c>
      <c r="AG164" s="41">
        <f t="shared" si="66"/>
        <v>0</v>
      </c>
      <c r="AH164" s="41" t="str">
        <f t="shared" si="67"/>
        <v/>
      </c>
      <c r="AI164" s="41" t="str">
        <f t="shared" si="68"/>
        <v/>
      </c>
      <c r="AJ164" s="41" t="str">
        <f t="shared" si="69"/>
        <v/>
      </c>
      <c r="AK164" s="41" t="str">
        <f t="shared" si="70"/>
        <v/>
      </c>
      <c r="AL164" s="44">
        <f t="shared" si="71"/>
        <v>542.49</v>
      </c>
      <c r="AM164" s="44">
        <f t="shared" si="72"/>
        <v>613.57000000000005</v>
      </c>
      <c r="AN164" s="40">
        <f t="shared" si="73"/>
        <v>57319</v>
      </c>
      <c r="AO164" s="45">
        <f t="shared" si="74"/>
        <v>2.8574476651868366E-2</v>
      </c>
      <c r="AP164" s="40">
        <f t="shared" si="75"/>
        <v>1118.8336333039058</v>
      </c>
      <c r="AQ164" s="41">
        <v>0</v>
      </c>
      <c r="AR164" s="40">
        <f t="shared" si="76"/>
        <v>19283</v>
      </c>
      <c r="AS164" s="40">
        <f t="shared" si="77"/>
        <v>4610</v>
      </c>
      <c r="AT164" s="40">
        <f t="shared" si="78"/>
        <v>13850.6</v>
      </c>
      <c r="AU164" s="40">
        <f t="shared" si="79"/>
        <v>13554</v>
      </c>
      <c r="AV164" s="46">
        <f t="shared" si="80"/>
        <v>19283</v>
      </c>
      <c r="AW164" s="40">
        <f>AX164-AV164</f>
        <v>0</v>
      </c>
      <c r="AX164" s="59">
        <f>IF(D164&gt;AV164,AV164+(D164-AV164),AV164)</f>
        <v>19283</v>
      </c>
    </row>
    <row r="165" spans="1:50" ht="15" customHeight="1" x14ac:dyDescent="0.25">
      <c r="A165" s="51">
        <v>18</v>
      </c>
      <c r="B165" s="51">
        <v>1400</v>
      </c>
      <c r="C165" s="52" t="s">
        <v>483</v>
      </c>
      <c r="D165" s="39">
        <v>0</v>
      </c>
      <c r="E165" s="40">
        <v>0</v>
      </c>
      <c r="F165" s="41">
        <v>57</v>
      </c>
      <c r="G165" s="40">
        <v>63</v>
      </c>
      <c r="H165" s="42">
        <v>2.25</v>
      </c>
      <c r="I165" s="41">
        <v>0</v>
      </c>
      <c r="J165" s="43">
        <f t="shared" si="54"/>
        <v>0</v>
      </c>
      <c r="K165" s="41">
        <v>0</v>
      </c>
      <c r="L165" s="41">
        <v>61</v>
      </c>
      <c r="M165" s="41">
        <v>2</v>
      </c>
      <c r="N165" s="41">
        <f t="shared" si="55"/>
        <v>0</v>
      </c>
      <c r="O165" s="41">
        <f t="shared" si="56"/>
        <v>3.2786999999999997</v>
      </c>
      <c r="P165" s="41">
        <v>46</v>
      </c>
      <c r="Q165" s="41">
        <v>60</v>
      </c>
      <c r="R165" s="41">
        <v>61</v>
      </c>
      <c r="S165" s="41">
        <v>50</v>
      </c>
      <c r="T165" s="57">
        <v>57</v>
      </c>
      <c r="U165" s="53">
        <f t="shared" si="57"/>
        <v>61</v>
      </c>
      <c r="V165" s="44">
        <f t="shared" si="58"/>
        <v>0</v>
      </c>
      <c r="W165" s="54">
        <v>355571</v>
      </c>
      <c r="X165" s="55">
        <v>70003</v>
      </c>
      <c r="Y165" s="41">
        <v>1.7900001853290439</v>
      </c>
      <c r="Z165" s="41">
        <f t="shared" si="59"/>
        <v>31.843599999999999</v>
      </c>
      <c r="AA165" s="41">
        <f t="shared" si="60"/>
        <v>0</v>
      </c>
      <c r="AB165" s="41">
        <f t="shared" si="61"/>
        <v>0.426315</v>
      </c>
      <c r="AC165" s="41" t="str">
        <f t="shared" si="62"/>
        <v/>
      </c>
      <c r="AD165" s="41" t="str">
        <f t="shared" si="63"/>
        <v/>
      </c>
      <c r="AE165" s="41">
        <f t="shared" si="64"/>
        <v>410</v>
      </c>
      <c r="AF165" s="41">
        <f t="shared" si="65"/>
        <v>410</v>
      </c>
      <c r="AG165" s="41">
        <f t="shared" si="66"/>
        <v>0</v>
      </c>
      <c r="AH165" s="41" t="str">
        <f t="shared" si="67"/>
        <v/>
      </c>
      <c r="AI165" s="41" t="str">
        <f t="shared" si="68"/>
        <v/>
      </c>
      <c r="AJ165" s="41" t="str">
        <f t="shared" si="69"/>
        <v/>
      </c>
      <c r="AK165" s="41" t="str">
        <f t="shared" si="70"/>
        <v/>
      </c>
      <c r="AL165" s="44">
        <f t="shared" si="71"/>
        <v>410</v>
      </c>
      <c r="AM165" s="44">
        <f t="shared" si="72"/>
        <v>463.72</v>
      </c>
      <c r="AN165" s="40">
        <f t="shared" si="73"/>
        <v>0</v>
      </c>
      <c r="AO165" s="45">
        <f t="shared" si="74"/>
        <v>2.8574476651868366E-2</v>
      </c>
      <c r="AP165" s="40">
        <f t="shared" si="75"/>
        <v>0</v>
      </c>
      <c r="AQ165" s="41">
        <v>0</v>
      </c>
      <c r="AR165" s="40">
        <f t="shared" si="76"/>
        <v>0</v>
      </c>
      <c r="AS165" s="40">
        <f t="shared" si="77"/>
        <v>630</v>
      </c>
      <c r="AT165" s="40">
        <f t="shared" si="78"/>
        <v>3500.15</v>
      </c>
      <c r="AU165" s="40">
        <f t="shared" si="79"/>
        <v>-630</v>
      </c>
      <c r="AV165" s="46">
        <f t="shared" si="80"/>
        <v>0</v>
      </c>
      <c r="AW165" s="40">
        <f>AX165-AV165</f>
        <v>0</v>
      </c>
      <c r="AX165" s="59">
        <f>IF(D165&gt;AV165,AV165+(D165-AV165),AV165)</f>
        <v>0</v>
      </c>
    </row>
    <row r="166" spans="1:50" ht="15" customHeight="1" x14ac:dyDescent="0.25">
      <c r="A166" s="51">
        <v>18</v>
      </c>
      <c r="B166" s="51">
        <v>1600</v>
      </c>
      <c r="C166" s="52" t="s">
        <v>570</v>
      </c>
      <c r="D166" s="39">
        <v>0</v>
      </c>
      <c r="E166" s="40">
        <v>0</v>
      </c>
      <c r="F166" s="41">
        <v>1971</v>
      </c>
      <c r="G166" s="40">
        <v>2096</v>
      </c>
      <c r="H166" s="42">
        <v>2.2109999999999999</v>
      </c>
      <c r="I166" s="41">
        <v>1566</v>
      </c>
      <c r="J166" s="43">
        <f t="shared" si="54"/>
        <v>0.74709999999999999</v>
      </c>
      <c r="K166" s="41">
        <v>130</v>
      </c>
      <c r="L166" s="41">
        <v>1533</v>
      </c>
      <c r="M166" s="41">
        <v>293</v>
      </c>
      <c r="N166" s="41">
        <f t="shared" si="55"/>
        <v>8.4801000000000002</v>
      </c>
      <c r="O166" s="41">
        <f t="shared" si="56"/>
        <v>19.1129</v>
      </c>
      <c r="P166" s="41">
        <v>1011</v>
      </c>
      <c r="Q166" s="41">
        <v>1407</v>
      </c>
      <c r="R166" s="41">
        <v>1391</v>
      </c>
      <c r="S166" s="41">
        <v>1953</v>
      </c>
      <c r="T166" s="53">
        <v>1971</v>
      </c>
      <c r="U166" s="53">
        <f t="shared" si="57"/>
        <v>1971</v>
      </c>
      <c r="V166" s="44">
        <f t="shared" si="58"/>
        <v>0</v>
      </c>
      <c r="W166" s="54">
        <v>8215888</v>
      </c>
      <c r="X166" s="55">
        <v>2465122</v>
      </c>
      <c r="Y166" s="41">
        <v>18.342448690881966</v>
      </c>
      <c r="Z166" s="41">
        <f t="shared" si="59"/>
        <v>107.45569999999999</v>
      </c>
      <c r="AA166" s="41">
        <f t="shared" si="60"/>
        <v>0</v>
      </c>
      <c r="AB166" s="41">
        <f t="shared" si="61"/>
        <v>0.426315</v>
      </c>
      <c r="AC166" s="41" t="str">
        <f t="shared" si="62"/>
        <v/>
      </c>
      <c r="AD166" s="41" t="str">
        <f t="shared" si="63"/>
        <v/>
      </c>
      <c r="AE166" s="41">
        <f t="shared" si="64"/>
        <v>1142.5320000000002</v>
      </c>
      <c r="AF166" s="41">
        <f t="shared" si="65"/>
        <v>630</v>
      </c>
      <c r="AG166" s="41">
        <f t="shared" si="66"/>
        <v>0</v>
      </c>
      <c r="AH166" s="41" t="str">
        <f t="shared" si="67"/>
        <v/>
      </c>
      <c r="AI166" s="41" t="str">
        <f t="shared" si="68"/>
        <v/>
      </c>
      <c r="AJ166" s="41" t="str">
        <f t="shared" si="69"/>
        <v/>
      </c>
      <c r="AK166" s="41" t="str">
        <f t="shared" si="70"/>
        <v/>
      </c>
      <c r="AL166" s="44">
        <f t="shared" si="71"/>
        <v>630</v>
      </c>
      <c r="AM166" s="44">
        <f t="shared" si="72"/>
        <v>712.55</v>
      </c>
      <c r="AN166" s="40">
        <f t="shared" si="73"/>
        <v>0</v>
      </c>
      <c r="AO166" s="45">
        <f t="shared" si="74"/>
        <v>2.8574476651868366E-2</v>
      </c>
      <c r="AP166" s="40">
        <f t="shared" si="75"/>
        <v>0</v>
      </c>
      <c r="AQ166" s="41">
        <v>0</v>
      </c>
      <c r="AR166" s="40">
        <f t="shared" si="76"/>
        <v>0</v>
      </c>
      <c r="AS166" s="40">
        <f t="shared" si="77"/>
        <v>20960</v>
      </c>
      <c r="AT166" s="40">
        <f t="shared" si="78"/>
        <v>123256.1</v>
      </c>
      <c r="AU166" s="40">
        <f t="shared" si="79"/>
        <v>-20960</v>
      </c>
      <c r="AV166" s="46">
        <f t="shared" si="80"/>
        <v>0</v>
      </c>
      <c r="AW166" s="40">
        <f>AX166-AV166</f>
        <v>0</v>
      </c>
      <c r="AX166" s="59">
        <f>IF(D166&gt;AV166,AV166+(D166-AV166),AV166)</f>
        <v>0</v>
      </c>
    </row>
    <row r="167" spans="1:50" ht="15" customHeight="1" x14ac:dyDescent="0.25">
      <c r="A167" s="51">
        <v>18</v>
      </c>
      <c r="B167" s="51">
        <v>1900</v>
      </c>
      <c r="C167" s="52" t="s">
        <v>89</v>
      </c>
      <c r="D167" s="39">
        <v>0</v>
      </c>
      <c r="E167" s="40">
        <v>0</v>
      </c>
      <c r="F167" s="41">
        <v>2346</v>
      </c>
      <c r="G167" s="40">
        <v>2500</v>
      </c>
      <c r="H167" s="42">
        <v>2.5750000000000002</v>
      </c>
      <c r="I167" s="41">
        <v>623</v>
      </c>
      <c r="J167" s="43">
        <f t="shared" si="54"/>
        <v>0.2492</v>
      </c>
      <c r="K167" s="41">
        <v>55</v>
      </c>
      <c r="L167" s="41">
        <v>1861</v>
      </c>
      <c r="M167" s="41">
        <v>255</v>
      </c>
      <c r="N167" s="41">
        <f t="shared" si="55"/>
        <v>2.9554</v>
      </c>
      <c r="O167" s="41">
        <f t="shared" si="56"/>
        <v>13.702300000000001</v>
      </c>
      <c r="P167" s="41">
        <v>233</v>
      </c>
      <c r="Q167" s="41">
        <v>384</v>
      </c>
      <c r="R167" s="41">
        <v>432</v>
      </c>
      <c r="S167" s="41">
        <v>979</v>
      </c>
      <c r="T167" s="53">
        <v>2346</v>
      </c>
      <c r="U167" s="53">
        <f t="shared" si="57"/>
        <v>2346</v>
      </c>
      <c r="V167" s="44">
        <f t="shared" si="58"/>
        <v>0</v>
      </c>
      <c r="W167" s="54">
        <v>5433027</v>
      </c>
      <c r="X167" s="55">
        <v>2379682</v>
      </c>
      <c r="Y167" s="41">
        <v>16.55421994233178</v>
      </c>
      <c r="Z167" s="41">
        <f t="shared" si="59"/>
        <v>141.71610000000001</v>
      </c>
      <c r="AA167" s="41">
        <f t="shared" si="60"/>
        <v>0</v>
      </c>
      <c r="AB167" s="41">
        <f t="shared" si="61"/>
        <v>0.426315</v>
      </c>
      <c r="AC167" s="41">
        <f t="shared" si="62"/>
        <v>0</v>
      </c>
      <c r="AD167" s="41" t="str">
        <f t="shared" si="63"/>
        <v/>
      </c>
      <c r="AE167" s="41" t="str">
        <f t="shared" si="64"/>
        <v/>
      </c>
      <c r="AF167" s="41" t="str">
        <f t="shared" si="65"/>
        <v/>
      </c>
      <c r="AG167" s="41">
        <f t="shared" si="66"/>
        <v>516.37442645999988</v>
      </c>
      <c r="AH167" s="41" t="str">
        <f t="shared" si="67"/>
        <v/>
      </c>
      <c r="AI167" s="41">
        <f t="shared" si="68"/>
        <v>630</v>
      </c>
      <c r="AJ167" s="41" t="str">
        <f t="shared" si="69"/>
        <v/>
      </c>
      <c r="AK167" s="41">
        <f t="shared" si="70"/>
        <v>1</v>
      </c>
      <c r="AL167" s="44">
        <f t="shared" si="71"/>
        <v>630</v>
      </c>
      <c r="AM167" s="44">
        <f t="shared" si="72"/>
        <v>712.55</v>
      </c>
      <c r="AN167" s="40">
        <f t="shared" si="73"/>
        <v>0</v>
      </c>
      <c r="AO167" s="45">
        <f t="shared" si="74"/>
        <v>2.8574476651868366E-2</v>
      </c>
      <c r="AP167" s="40">
        <f t="shared" si="75"/>
        <v>0</v>
      </c>
      <c r="AQ167" s="41">
        <v>0</v>
      </c>
      <c r="AR167" s="40">
        <f t="shared" si="76"/>
        <v>0</v>
      </c>
      <c r="AS167" s="40">
        <f t="shared" si="77"/>
        <v>25000</v>
      </c>
      <c r="AT167" s="40">
        <f t="shared" si="78"/>
        <v>118984.1</v>
      </c>
      <c r="AU167" s="40">
        <f t="shared" si="79"/>
        <v>-25000</v>
      </c>
      <c r="AV167" s="46">
        <f t="shared" si="80"/>
        <v>0</v>
      </c>
      <c r="AW167" s="40">
        <f>AX167-AV167</f>
        <v>0</v>
      </c>
      <c r="AX167" s="59">
        <f>IF(D167&gt;AV167,AV167+(D167-AV167),AV167)</f>
        <v>0</v>
      </c>
    </row>
    <row r="168" spans="1:50" ht="15" customHeight="1" x14ac:dyDescent="0.25">
      <c r="A168" s="51">
        <v>18</v>
      </c>
      <c r="B168" s="51">
        <v>2000</v>
      </c>
      <c r="C168" s="52" t="s">
        <v>612</v>
      </c>
      <c r="D168" s="39">
        <v>61710</v>
      </c>
      <c r="E168" s="40">
        <v>0</v>
      </c>
      <c r="F168" s="41">
        <v>2162</v>
      </c>
      <c r="G168" s="40">
        <v>2341</v>
      </c>
      <c r="H168" s="42">
        <v>2.2370000000000001</v>
      </c>
      <c r="I168" s="41">
        <v>1232</v>
      </c>
      <c r="J168" s="43">
        <f t="shared" si="54"/>
        <v>0.52629999999999999</v>
      </c>
      <c r="K168" s="41">
        <v>144</v>
      </c>
      <c r="L168" s="41">
        <v>1368</v>
      </c>
      <c r="M168" s="41">
        <v>327</v>
      </c>
      <c r="N168" s="41">
        <f t="shared" si="55"/>
        <v>10.526299999999999</v>
      </c>
      <c r="O168" s="41">
        <f t="shared" si="56"/>
        <v>23.903500000000001</v>
      </c>
      <c r="P168" s="41">
        <v>499</v>
      </c>
      <c r="Q168" s="41">
        <v>681</v>
      </c>
      <c r="R168" s="41">
        <v>843</v>
      </c>
      <c r="S168" s="41">
        <v>947</v>
      </c>
      <c r="T168" s="53">
        <v>2162</v>
      </c>
      <c r="U168" s="53">
        <f t="shared" si="57"/>
        <v>2162</v>
      </c>
      <c r="V168" s="44">
        <f t="shared" si="58"/>
        <v>0</v>
      </c>
      <c r="W168" s="54">
        <v>3447749</v>
      </c>
      <c r="X168" s="55">
        <v>1808597</v>
      </c>
      <c r="Y168" s="41">
        <v>18.130345777663834</v>
      </c>
      <c r="Z168" s="41">
        <f t="shared" si="59"/>
        <v>119.24760000000001</v>
      </c>
      <c r="AA168" s="41">
        <f t="shared" si="60"/>
        <v>0</v>
      </c>
      <c r="AB168" s="41">
        <f t="shared" si="61"/>
        <v>0.426315</v>
      </c>
      <c r="AC168" s="41" t="str">
        <f t="shared" si="62"/>
        <v/>
      </c>
      <c r="AD168" s="41" t="str">
        <f t="shared" si="63"/>
        <v/>
      </c>
      <c r="AE168" s="41">
        <f t="shared" si="64"/>
        <v>1232.4470000000001</v>
      </c>
      <c r="AF168" s="41">
        <f t="shared" si="65"/>
        <v>630</v>
      </c>
      <c r="AG168" s="41">
        <f t="shared" si="66"/>
        <v>0</v>
      </c>
      <c r="AH168" s="41" t="str">
        <f t="shared" si="67"/>
        <v/>
      </c>
      <c r="AI168" s="41" t="str">
        <f t="shared" si="68"/>
        <v/>
      </c>
      <c r="AJ168" s="41" t="str">
        <f t="shared" si="69"/>
        <v/>
      </c>
      <c r="AK168" s="41" t="str">
        <f t="shared" si="70"/>
        <v/>
      </c>
      <c r="AL168" s="44">
        <f t="shared" si="71"/>
        <v>630</v>
      </c>
      <c r="AM168" s="44">
        <f t="shared" si="72"/>
        <v>712.55</v>
      </c>
      <c r="AN168" s="40">
        <f t="shared" si="73"/>
        <v>198252</v>
      </c>
      <c r="AO168" s="45">
        <f t="shared" si="74"/>
        <v>2.8574476651868366E-2</v>
      </c>
      <c r="AP168" s="40">
        <f t="shared" si="75"/>
        <v>3901.6161909994103</v>
      </c>
      <c r="AQ168" s="41">
        <v>0</v>
      </c>
      <c r="AR168" s="40">
        <f t="shared" si="76"/>
        <v>65612</v>
      </c>
      <c r="AS168" s="40">
        <f t="shared" si="77"/>
        <v>23410</v>
      </c>
      <c r="AT168" s="40">
        <f t="shared" si="78"/>
        <v>90429.85</v>
      </c>
      <c r="AU168" s="40">
        <f t="shared" si="79"/>
        <v>38300</v>
      </c>
      <c r="AV168" s="46">
        <f t="shared" si="80"/>
        <v>65612</v>
      </c>
      <c r="AW168" s="40">
        <f>AX168-AV168</f>
        <v>0</v>
      </c>
      <c r="AX168" s="59">
        <f>IF(D168&gt;AV168,AV168+(D168-AV168),AV168)</f>
        <v>65612</v>
      </c>
    </row>
    <row r="169" spans="1:50" ht="15" customHeight="1" x14ac:dyDescent="0.25">
      <c r="A169" s="51">
        <v>18</v>
      </c>
      <c r="B169" s="51">
        <v>2100</v>
      </c>
      <c r="C169" s="52" t="s">
        <v>651</v>
      </c>
      <c r="D169" s="39">
        <v>3977</v>
      </c>
      <c r="E169" s="40">
        <v>0</v>
      </c>
      <c r="F169" s="41">
        <v>117</v>
      </c>
      <c r="G169" s="40">
        <v>110</v>
      </c>
      <c r="H169" s="42">
        <v>2.391</v>
      </c>
      <c r="I169" s="41">
        <v>0</v>
      </c>
      <c r="J169" s="43">
        <f t="shared" si="54"/>
        <v>0</v>
      </c>
      <c r="K169" s="41">
        <v>18</v>
      </c>
      <c r="L169" s="41">
        <v>71</v>
      </c>
      <c r="M169" s="41">
        <v>29</v>
      </c>
      <c r="N169" s="41">
        <f t="shared" si="55"/>
        <v>25.3521</v>
      </c>
      <c r="O169" s="41">
        <f t="shared" si="56"/>
        <v>40.845100000000002</v>
      </c>
      <c r="P169" s="41">
        <v>103</v>
      </c>
      <c r="Q169" s="41">
        <v>112</v>
      </c>
      <c r="R169" s="41">
        <v>122</v>
      </c>
      <c r="S169" s="41">
        <v>115</v>
      </c>
      <c r="T169" s="57">
        <v>117</v>
      </c>
      <c r="U169" s="53">
        <f t="shared" si="57"/>
        <v>122</v>
      </c>
      <c r="V169" s="44">
        <f t="shared" si="58"/>
        <v>9.84</v>
      </c>
      <c r="W169" s="54">
        <v>105553</v>
      </c>
      <c r="X169" s="55">
        <v>39997</v>
      </c>
      <c r="Y169" s="41">
        <v>0.84545951564254351</v>
      </c>
      <c r="Z169" s="41">
        <f t="shared" si="59"/>
        <v>138.38630000000001</v>
      </c>
      <c r="AA169" s="41">
        <f t="shared" si="60"/>
        <v>0</v>
      </c>
      <c r="AB169" s="41">
        <f t="shared" si="61"/>
        <v>0.426315</v>
      </c>
      <c r="AC169" s="41" t="str">
        <f t="shared" si="62"/>
        <v/>
      </c>
      <c r="AD169" s="41" t="str">
        <f t="shared" si="63"/>
        <v/>
      </c>
      <c r="AE169" s="41">
        <f t="shared" si="64"/>
        <v>413.67</v>
      </c>
      <c r="AF169" s="41">
        <f t="shared" si="65"/>
        <v>413.67</v>
      </c>
      <c r="AG169" s="41">
        <f t="shared" si="66"/>
        <v>0</v>
      </c>
      <c r="AH169" s="41" t="str">
        <f t="shared" si="67"/>
        <v/>
      </c>
      <c r="AI169" s="41" t="str">
        <f t="shared" si="68"/>
        <v/>
      </c>
      <c r="AJ169" s="41" t="str">
        <f t="shared" si="69"/>
        <v/>
      </c>
      <c r="AK169" s="41" t="str">
        <f t="shared" si="70"/>
        <v/>
      </c>
      <c r="AL169" s="44">
        <f t="shared" si="71"/>
        <v>413.67</v>
      </c>
      <c r="AM169" s="44">
        <f t="shared" si="72"/>
        <v>467.87</v>
      </c>
      <c r="AN169" s="40">
        <f t="shared" si="73"/>
        <v>6467</v>
      </c>
      <c r="AO169" s="45">
        <f t="shared" si="74"/>
        <v>2.8574476651868366E-2</v>
      </c>
      <c r="AP169" s="40">
        <f t="shared" si="75"/>
        <v>71.150446863152226</v>
      </c>
      <c r="AQ169" s="41">
        <v>0</v>
      </c>
      <c r="AR169" s="40">
        <f t="shared" si="76"/>
        <v>4048</v>
      </c>
      <c r="AS169" s="40">
        <f t="shared" si="77"/>
        <v>1100</v>
      </c>
      <c r="AT169" s="40">
        <f t="shared" si="78"/>
        <v>1999.8500000000001</v>
      </c>
      <c r="AU169" s="40">
        <f t="shared" si="79"/>
        <v>2877</v>
      </c>
      <c r="AV169" s="46">
        <f t="shared" si="80"/>
        <v>4048</v>
      </c>
      <c r="AW169" s="40">
        <f>AX169-AV169</f>
        <v>0</v>
      </c>
      <c r="AX169" s="59">
        <f>IF(D169&gt;AV169,AV169+(D169-AV169),AV169)</f>
        <v>4048</v>
      </c>
    </row>
    <row r="170" spans="1:50" ht="15" customHeight="1" x14ac:dyDescent="0.25">
      <c r="A170" s="51">
        <v>18</v>
      </c>
      <c r="B170" s="51">
        <v>2200</v>
      </c>
      <c r="C170" s="52" t="s">
        <v>764</v>
      </c>
      <c r="D170" s="39">
        <v>11536</v>
      </c>
      <c r="E170" s="40">
        <v>0</v>
      </c>
      <c r="F170" s="41">
        <v>98</v>
      </c>
      <c r="G170" s="40">
        <v>103</v>
      </c>
      <c r="H170" s="42">
        <v>2.1019999999999999</v>
      </c>
      <c r="I170" s="41">
        <v>0</v>
      </c>
      <c r="J170" s="43">
        <f t="shared" si="54"/>
        <v>0</v>
      </c>
      <c r="K170" s="41">
        <v>6</v>
      </c>
      <c r="L170" s="41">
        <v>53</v>
      </c>
      <c r="M170" s="41">
        <v>24</v>
      </c>
      <c r="N170" s="41">
        <f t="shared" si="55"/>
        <v>11.3208</v>
      </c>
      <c r="O170" s="41">
        <f t="shared" si="56"/>
        <v>45.283000000000001</v>
      </c>
      <c r="P170" s="41">
        <v>82</v>
      </c>
      <c r="Q170" s="41">
        <v>84</v>
      </c>
      <c r="R170" s="41">
        <v>80</v>
      </c>
      <c r="S170" s="41">
        <v>125</v>
      </c>
      <c r="T170" s="57">
        <v>98</v>
      </c>
      <c r="U170" s="53">
        <f t="shared" si="57"/>
        <v>125</v>
      </c>
      <c r="V170" s="44">
        <f t="shared" si="58"/>
        <v>17.600000000000001</v>
      </c>
      <c r="W170" s="54">
        <v>80552</v>
      </c>
      <c r="X170" s="55">
        <v>33052</v>
      </c>
      <c r="Y170" s="41">
        <v>3.9296375118340316</v>
      </c>
      <c r="Z170" s="41">
        <f t="shared" si="59"/>
        <v>24.938700000000001</v>
      </c>
      <c r="AA170" s="41">
        <f t="shared" si="60"/>
        <v>200</v>
      </c>
      <c r="AB170" s="41">
        <f t="shared" si="61"/>
        <v>0.426315</v>
      </c>
      <c r="AC170" s="41" t="str">
        <f t="shared" si="62"/>
        <v/>
      </c>
      <c r="AD170" s="41" t="str">
        <f t="shared" si="63"/>
        <v/>
      </c>
      <c r="AE170" s="41">
        <f t="shared" si="64"/>
        <v>611.101</v>
      </c>
      <c r="AF170" s="41">
        <f t="shared" si="65"/>
        <v>611.101</v>
      </c>
      <c r="AG170" s="41">
        <f t="shared" si="66"/>
        <v>0</v>
      </c>
      <c r="AH170" s="41" t="str">
        <f t="shared" si="67"/>
        <v/>
      </c>
      <c r="AI170" s="41" t="str">
        <f t="shared" si="68"/>
        <v/>
      </c>
      <c r="AJ170" s="41" t="str">
        <f t="shared" si="69"/>
        <v/>
      </c>
      <c r="AK170" s="41" t="str">
        <f t="shared" si="70"/>
        <v/>
      </c>
      <c r="AL170" s="44">
        <f t="shared" si="71"/>
        <v>611.1</v>
      </c>
      <c r="AM170" s="44">
        <f t="shared" si="72"/>
        <v>691.17</v>
      </c>
      <c r="AN170" s="40">
        <f t="shared" si="73"/>
        <v>36850</v>
      </c>
      <c r="AO170" s="45">
        <f t="shared" si="74"/>
        <v>2.8574476651868366E-2</v>
      </c>
      <c r="AP170" s="40">
        <f t="shared" si="75"/>
        <v>723.33430196539587</v>
      </c>
      <c r="AQ170" s="41">
        <v>0</v>
      </c>
      <c r="AR170" s="40">
        <f t="shared" si="76"/>
        <v>12259</v>
      </c>
      <c r="AS170" s="40">
        <f t="shared" si="77"/>
        <v>1030</v>
      </c>
      <c r="AT170" s="40">
        <f t="shared" si="78"/>
        <v>1652.6000000000001</v>
      </c>
      <c r="AU170" s="40">
        <f t="shared" si="79"/>
        <v>10506</v>
      </c>
      <c r="AV170" s="46">
        <f t="shared" si="80"/>
        <v>12259</v>
      </c>
      <c r="AW170" s="40">
        <f>AX170-AV170</f>
        <v>0</v>
      </c>
      <c r="AX170" s="59">
        <f>IF(D170&gt;AV170,AV170+(D170-AV170),AV170)</f>
        <v>12259</v>
      </c>
    </row>
    <row r="171" spans="1:50" ht="15" customHeight="1" x14ac:dyDescent="0.25">
      <c r="A171" s="51">
        <v>18</v>
      </c>
      <c r="B171" s="51">
        <v>2400</v>
      </c>
      <c r="C171" s="52" t="s">
        <v>244</v>
      </c>
      <c r="D171" s="39">
        <v>0</v>
      </c>
      <c r="E171" s="40">
        <v>0</v>
      </c>
      <c r="F171" s="41">
        <v>813</v>
      </c>
      <c r="G171" s="40">
        <v>854</v>
      </c>
      <c r="H171" s="42">
        <v>2.1680000000000001</v>
      </c>
      <c r="I171" s="41">
        <v>140</v>
      </c>
      <c r="J171" s="43">
        <f t="shared" si="54"/>
        <v>0.16389999999999999</v>
      </c>
      <c r="K171" s="41">
        <v>67</v>
      </c>
      <c r="L171" s="41">
        <v>1080</v>
      </c>
      <c r="M171" s="41">
        <v>199</v>
      </c>
      <c r="N171" s="41">
        <f t="shared" si="55"/>
        <v>6.2037000000000004</v>
      </c>
      <c r="O171" s="41">
        <f t="shared" si="56"/>
        <v>18.425900000000002</v>
      </c>
      <c r="P171" s="41">
        <v>386</v>
      </c>
      <c r="Q171" s="41">
        <v>588</v>
      </c>
      <c r="R171" s="41">
        <v>613</v>
      </c>
      <c r="S171" s="41">
        <v>847</v>
      </c>
      <c r="T171" s="57">
        <v>813</v>
      </c>
      <c r="U171" s="53">
        <f t="shared" si="57"/>
        <v>847</v>
      </c>
      <c r="V171" s="44">
        <f t="shared" si="58"/>
        <v>0</v>
      </c>
      <c r="W171" s="54">
        <v>3055477</v>
      </c>
      <c r="X171" s="55">
        <v>1017468</v>
      </c>
      <c r="Y171" s="41">
        <v>36.07873858875022</v>
      </c>
      <c r="Z171" s="41">
        <f t="shared" si="59"/>
        <v>22.533999999999999</v>
      </c>
      <c r="AA171" s="41">
        <f t="shared" si="60"/>
        <v>200</v>
      </c>
      <c r="AB171" s="41">
        <f t="shared" si="61"/>
        <v>0.426315</v>
      </c>
      <c r="AC171" s="41" t="str">
        <f t="shared" si="62"/>
        <v/>
      </c>
      <c r="AD171" s="41" t="str">
        <f t="shared" si="63"/>
        <v/>
      </c>
      <c r="AE171" s="41">
        <f t="shared" si="64"/>
        <v>886.71800000000007</v>
      </c>
      <c r="AF171" s="41">
        <f t="shared" si="65"/>
        <v>830</v>
      </c>
      <c r="AG171" s="41">
        <f t="shared" si="66"/>
        <v>0</v>
      </c>
      <c r="AH171" s="41" t="str">
        <f t="shared" si="67"/>
        <v/>
      </c>
      <c r="AI171" s="41" t="str">
        <f t="shared" si="68"/>
        <v/>
      </c>
      <c r="AJ171" s="41" t="str">
        <f t="shared" si="69"/>
        <v/>
      </c>
      <c r="AK171" s="41" t="str">
        <f t="shared" si="70"/>
        <v/>
      </c>
      <c r="AL171" s="44">
        <f t="shared" si="71"/>
        <v>830</v>
      </c>
      <c r="AM171" s="44">
        <f t="shared" si="72"/>
        <v>938.76</v>
      </c>
      <c r="AN171" s="40">
        <f t="shared" si="73"/>
        <v>0</v>
      </c>
      <c r="AO171" s="45">
        <f t="shared" si="74"/>
        <v>2.8574476651868366E-2</v>
      </c>
      <c r="AP171" s="40">
        <f t="shared" si="75"/>
        <v>0</v>
      </c>
      <c r="AQ171" s="41">
        <v>0</v>
      </c>
      <c r="AR171" s="40">
        <f t="shared" si="76"/>
        <v>0</v>
      </c>
      <c r="AS171" s="40">
        <f t="shared" si="77"/>
        <v>8540</v>
      </c>
      <c r="AT171" s="40">
        <f t="shared" si="78"/>
        <v>50873.4</v>
      </c>
      <c r="AU171" s="40">
        <f t="shared" si="79"/>
        <v>-8540</v>
      </c>
      <c r="AV171" s="46">
        <f t="shared" si="80"/>
        <v>0</v>
      </c>
      <c r="AW171" s="40">
        <f>AX171-AV171</f>
        <v>0</v>
      </c>
      <c r="AX171" s="59">
        <f>IF(D171&gt;AV171,AV171+(D171-AV171),AV171)</f>
        <v>0</v>
      </c>
    </row>
    <row r="172" spans="1:50" ht="15" customHeight="1" x14ac:dyDescent="0.25">
      <c r="A172" s="51">
        <v>18</v>
      </c>
      <c r="B172" s="51">
        <v>2500</v>
      </c>
      <c r="C172" s="52" t="s">
        <v>176</v>
      </c>
      <c r="D172" s="39">
        <v>0</v>
      </c>
      <c r="E172" s="40">
        <v>0</v>
      </c>
      <c r="F172" s="41">
        <v>2141</v>
      </c>
      <c r="G172" s="40">
        <v>2357</v>
      </c>
      <c r="H172" s="42">
        <v>2.0539999999999998</v>
      </c>
      <c r="I172" s="41">
        <v>1146</v>
      </c>
      <c r="J172" s="43">
        <f t="shared" si="54"/>
        <v>0.48620000000000002</v>
      </c>
      <c r="K172" s="41">
        <v>123</v>
      </c>
      <c r="L172" s="41">
        <v>2959</v>
      </c>
      <c r="M172" s="41">
        <v>383</v>
      </c>
      <c r="N172" s="41">
        <f t="shared" si="55"/>
        <v>4.1568000000000005</v>
      </c>
      <c r="O172" s="41">
        <f t="shared" si="56"/>
        <v>12.9436</v>
      </c>
      <c r="P172" s="41">
        <v>358</v>
      </c>
      <c r="Q172" s="41">
        <v>1064</v>
      </c>
      <c r="R172" s="41">
        <v>1132</v>
      </c>
      <c r="S172" s="41">
        <v>1893</v>
      </c>
      <c r="T172" s="53">
        <v>2141</v>
      </c>
      <c r="U172" s="53">
        <f t="shared" si="57"/>
        <v>2141</v>
      </c>
      <c r="V172" s="44">
        <f t="shared" si="58"/>
        <v>0</v>
      </c>
      <c r="W172" s="54">
        <v>15059279</v>
      </c>
      <c r="X172" s="55">
        <v>4306311</v>
      </c>
      <c r="Y172" s="41">
        <v>36.890663199983941</v>
      </c>
      <c r="Z172" s="41">
        <f t="shared" si="59"/>
        <v>58.0364</v>
      </c>
      <c r="AA172" s="41">
        <f t="shared" si="60"/>
        <v>0</v>
      </c>
      <c r="AB172" s="41">
        <f t="shared" si="61"/>
        <v>0.426315</v>
      </c>
      <c r="AC172" s="41" t="str">
        <f t="shared" si="62"/>
        <v/>
      </c>
      <c r="AD172" s="41" t="str">
        <f t="shared" si="63"/>
        <v/>
      </c>
      <c r="AE172" s="41">
        <f t="shared" si="64"/>
        <v>1238.319</v>
      </c>
      <c r="AF172" s="41">
        <f t="shared" si="65"/>
        <v>630</v>
      </c>
      <c r="AG172" s="41">
        <f t="shared" si="66"/>
        <v>0</v>
      </c>
      <c r="AH172" s="41" t="str">
        <f t="shared" si="67"/>
        <v/>
      </c>
      <c r="AI172" s="41" t="str">
        <f t="shared" si="68"/>
        <v/>
      </c>
      <c r="AJ172" s="41" t="str">
        <f t="shared" si="69"/>
        <v/>
      </c>
      <c r="AK172" s="41" t="str">
        <f t="shared" si="70"/>
        <v/>
      </c>
      <c r="AL172" s="44">
        <f t="shared" si="71"/>
        <v>630</v>
      </c>
      <c r="AM172" s="44">
        <f t="shared" si="72"/>
        <v>712.55</v>
      </c>
      <c r="AN172" s="40">
        <f t="shared" si="73"/>
        <v>0</v>
      </c>
      <c r="AO172" s="45">
        <f t="shared" si="74"/>
        <v>2.8574476651868366E-2</v>
      </c>
      <c r="AP172" s="40">
        <f t="shared" si="75"/>
        <v>0</v>
      </c>
      <c r="AQ172" s="41">
        <v>0</v>
      </c>
      <c r="AR172" s="40">
        <f t="shared" si="76"/>
        <v>0</v>
      </c>
      <c r="AS172" s="40">
        <f t="shared" si="77"/>
        <v>23570</v>
      </c>
      <c r="AT172" s="40">
        <f t="shared" si="78"/>
        <v>215315.55000000002</v>
      </c>
      <c r="AU172" s="40">
        <f t="shared" si="79"/>
        <v>-23570</v>
      </c>
      <c r="AV172" s="46">
        <f t="shared" si="80"/>
        <v>0</v>
      </c>
      <c r="AW172" s="40">
        <f>AX172-AV172</f>
        <v>0</v>
      </c>
      <c r="AX172" s="59">
        <f>IF(D172&gt;AV172,AV172+(D172-AV172),AV172)</f>
        <v>0</v>
      </c>
    </row>
    <row r="173" spans="1:50" ht="15" customHeight="1" x14ac:dyDescent="0.25">
      <c r="A173" s="51">
        <v>19</v>
      </c>
      <c r="B173" s="51">
        <v>100</v>
      </c>
      <c r="C173" s="52" t="s">
        <v>153</v>
      </c>
      <c r="D173" s="39">
        <v>0</v>
      </c>
      <c r="E173" s="40">
        <v>0</v>
      </c>
      <c r="F173" s="41">
        <v>161</v>
      </c>
      <c r="G173" s="40">
        <v>169</v>
      </c>
      <c r="H173" s="42">
        <v>2.4849999999999999</v>
      </c>
      <c r="I173" s="41">
        <v>184</v>
      </c>
      <c r="J173" s="43">
        <f t="shared" si="54"/>
        <v>1.0888</v>
      </c>
      <c r="K173" s="41">
        <v>16</v>
      </c>
      <c r="L173" s="41">
        <v>60</v>
      </c>
      <c r="M173" s="41">
        <v>29</v>
      </c>
      <c r="N173" s="41">
        <f t="shared" si="55"/>
        <v>26.666699999999999</v>
      </c>
      <c r="O173" s="41">
        <f t="shared" si="56"/>
        <v>48.333300000000001</v>
      </c>
      <c r="P173" s="41">
        <v>212</v>
      </c>
      <c r="Q173" s="41">
        <v>207</v>
      </c>
      <c r="R173" s="41">
        <v>186</v>
      </c>
      <c r="S173" s="41">
        <v>163</v>
      </c>
      <c r="T173" s="57">
        <v>161</v>
      </c>
      <c r="U173" s="53">
        <f t="shared" si="57"/>
        <v>212</v>
      </c>
      <c r="V173" s="44">
        <f t="shared" si="58"/>
        <v>20.28</v>
      </c>
      <c r="W173" s="54">
        <v>293055</v>
      </c>
      <c r="X173" s="55">
        <v>46106</v>
      </c>
      <c r="Y173" s="41">
        <v>1.4046806394469782</v>
      </c>
      <c r="Z173" s="41">
        <f t="shared" si="59"/>
        <v>114.6168</v>
      </c>
      <c r="AA173" s="41">
        <f t="shared" si="60"/>
        <v>0</v>
      </c>
      <c r="AB173" s="41">
        <f t="shared" si="61"/>
        <v>0.426315</v>
      </c>
      <c r="AC173" s="41" t="str">
        <f t="shared" si="62"/>
        <v/>
      </c>
      <c r="AD173" s="41" t="str">
        <f t="shared" si="63"/>
        <v/>
      </c>
      <c r="AE173" s="41">
        <f t="shared" si="64"/>
        <v>435.32299999999998</v>
      </c>
      <c r="AF173" s="41">
        <f t="shared" si="65"/>
        <v>435.32299999999998</v>
      </c>
      <c r="AG173" s="41">
        <f t="shared" si="66"/>
        <v>0</v>
      </c>
      <c r="AH173" s="41" t="str">
        <f t="shared" si="67"/>
        <v/>
      </c>
      <c r="AI173" s="41" t="str">
        <f t="shared" si="68"/>
        <v/>
      </c>
      <c r="AJ173" s="41" t="str">
        <f t="shared" si="69"/>
        <v/>
      </c>
      <c r="AK173" s="41" t="str">
        <f t="shared" si="70"/>
        <v/>
      </c>
      <c r="AL173" s="44">
        <f t="shared" si="71"/>
        <v>435.32</v>
      </c>
      <c r="AM173" s="44">
        <f t="shared" si="72"/>
        <v>492.36</v>
      </c>
      <c r="AN173" s="40">
        <f t="shared" si="73"/>
        <v>0</v>
      </c>
      <c r="AO173" s="45">
        <f t="shared" si="74"/>
        <v>2.8574476651868366E-2</v>
      </c>
      <c r="AP173" s="40">
        <f t="shared" si="75"/>
        <v>0</v>
      </c>
      <c r="AQ173" s="41">
        <v>0</v>
      </c>
      <c r="AR173" s="40">
        <f t="shared" si="76"/>
        <v>0</v>
      </c>
      <c r="AS173" s="40">
        <f t="shared" si="77"/>
        <v>1690</v>
      </c>
      <c r="AT173" s="40">
        <f t="shared" si="78"/>
        <v>2305.3000000000002</v>
      </c>
      <c r="AU173" s="40">
        <f t="shared" si="79"/>
        <v>-1690</v>
      </c>
      <c r="AV173" s="46">
        <f t="shared" si="80"/>
        <v>0</v>
      </c>
      <c r="AW173" s="40">
        <f>AX173-AV173</f>
        <v>0</v>
      </c>
      <c r="AX173" s="59">
        <f>IF(D173&gt;AV173,AV173+(D173-AV173),AV173)</f>
        <v>0</v>
      </c>
    </row>
    <row r="174" spans="1:50" ht="15" customHeight="1" x14ac:dyDescent="0.25">
      <c r="A174" s="51">
        <v>19</v>
      </c>
      <c r="B174" s="51">
        <v>200</v>
      </c>
      <c r="C174" s="52" t="s">
        <v>257</v>
      </c>
      <c r="D174" s="39">
        <v>105587</v>
      </c>
      <c r="E174" s="40">
        <v>0</v>
      </c>
      <c r="F174" s="41">
        <v>21086</v>
      </c>
      <c r="G174" s="40">
        <v>23123</v>
      </c>
      <c r="H174" s="42">
        <v>2.891</v>
      </c>
      <c r="I174" s="41">
        <v>5100</v>
      </c>
      <c r="J174" s="43">
        <f t="shared" si="54"/>
        <v>0.22059999999999999</v>
      </c>
      <c r="K174" s="41">
        <v>329</v>
      </c>
      <c r="L174" s="41">
        <v>7988</v>
      </c>
      <c r="M174" s="41">
        <v>705</v>
      </c>
      <c r="N174" s="41">
        <f t="shared" si="55"/>
        <v>4.1187000000000005</v>
      </c>
      <c r="O174" s="41">
        <f t="shared" si="56"/>
        <v>8.8256999999999994</v>
      </c>
      <c r="P174" s="41">
        <v>3104</v>
      </c>
      <c r="Q174" s="41">
        <v>4370</v>
      </c>
      <c r="R174" s="41">
        <v>5940</v>
      </c>
      <c r="S174" s="41">
        <v>12365</v>
      </c>
      <c r="T174" s="53">
        <v>21086</v>
      </c>
      <c r="U174" s="53">
        <f t="shared" si="57"/>
        <v>21086</v>
      </c>
      <c r="V174" s="44">
        <f t="shared" si="58"/>
        <v>0</v>
      </c>
      <c r="W174" s="54">
        <v>26561247</v>
      </c>
      <c r="X174" s="55">
        <v>13037028</v>
      </c>
      <c r="Y174" s="41">
        <v>14.943078114647635</v>
      </c>
      <c r="Z174" s="41">
        <f t="shared" si="59"/>
        <v>1411.0880999999999</v>
      </c>
      <c r="AA174" s="41">
        <f t="shared" si="60"/>
        <v>0</v>
      </c>
      <c r="AB174" s="41">
        <f t="shared" si="61"/>
        <v>0.426315</v>
      </c>
      <c r="AC174" s="41" t="str">
        <f t="shared" si="62"/>
        <v/>
      </c>
      <c r="AD174" s="41" t="str">
        <f t="shared" si="63"/>
        <v/>
      </c>
      <c r="AE174" s="41" t="str">
        <f t="shared" si="64"/>
        <v/>
      </c>
      <c r="AF174" s="41" t="str">
        <f t="shared" si="65"/>
        <v/>
      </c>
      <c r="AG174" s="41">
        <f t="shared" si="66"/>
        <v>0</v>
      </c>
      <c r="AH174" s="41">
        <f t="shared" si="67"/>
        <v>424.84607250999994</v>
      </c>
      <c r="AI174" s="41" t="str">
        <f t="shared" si="68"/>
        <v/>
      </c>
      <c r="AJ174" s="41" t="str">
        <f t="shared" si="69"/>
        <v/>
      </c>
      <c r="AK174" s="41" t="str">
        <f t="shared" si="70"/>
        <v/>
      </c>
      <c r="AL174" s="44">
        <f t="shared" si="71"/>
        <v>424.85</v>
      </c>
      <c r="AM174" s="44">
        <f t="shared" si="72"/>
        <v>480.52</v>
      </c>
      <c r="AN174" s="40">
        <f t="shared" si="73"/>
        <v>0</v>
      </c>
      <c r="AO174" s="45">
        <f t="shared" si="74"/>
        <v>2.8574476651868366E-2</v>
      </c>
      <c r="AP174" s="40">
        <f t="shared" si="75"/>
        <v>-3017.0932662408254</v>
      </c>
      <c r="AQ174" s="41">
        <v>0</v>
      </c>
      <c r="AR174" s="40">
        <f t="shared" si="76"/>
        <v>0</v>
      </c>
      <c r="AS174" s="40">
        <f t="shared" si="77"/>
        <v>231230</v>
      </c>
      <c r="AT174" s="40">
        <f t="shared" si="78"/>
        <v>651851.4</v>
      </c>
      <c r="AU174" s="40">
        <f t="shared" si="79"/>
        <v>-125643</v>
      </c>
      <c r="AV174" s="46">
        <f t="shared" si="80"/>
        <v>0</v>
      </c>
      <c r="AW174" s="40">
        <f>AX174-AV174</f>
        <v>105587</v>
      </c>
      <c r="AX174" s="59">
        <f>IF(D174&gt;AV174,AV174+(D174-AV174),AV174)</f>
        <v>105587</v>
      </c>
    </row>
    <row r="175" spans="1:50" ht="15" customHeight="1" x14ac:dyDescent="0.25">
      <c r="A175" s="51">
        <v>19</v>
      </c>
      <c r="B175" s="51">
        <v>300</v>
      </c>
      <c r="C175" s="52" t="s">
        <v>333</v>
      </c>
      <c r="D175" s="39">
        <v>123305</v>
      </c>
      <c r="E175" s="40">
        <v>0</v>
      </c>
      <c r="F175" s="41">
        <v>689</v>
      </c>
      <c r="G175" s="40">
        <v>717</v>
      </c>
      <c r="H175" s="42">
        <v>2.8119999999999998</v>
      </c>
      <c r="I175" s="41">
        <v>130</v>
      </c>
      <c r="J175" s="43">
        <f t="shared" si="54"/>
        <v>0.18129999999999999</v>
      </c>
      <c r="K175" s="41">
        <v>66</v>
      </c>
      <c r="L175" s="41">
        <v>288</v>
      </c>
      <c r="M175" s="41">
        <v>18</v>
      </c>
      <c r="N175" s="41">
        <f t="shared" si="55"/>
        <v>22.916700000000002</v>
      </c>
      <c r="O175" s="41">
        <f t="shared" si="56"/>
        <v>6.25</v>
      </c>
      <c r="P175" s="41">
        <v>369</v>
      </c>
      <c r="Q175" s="41">
        <v>299</v>
      </c>
      <c r="R175" s="41">
        <v>363</v>
      </c>
      <c r="S175" s="41">
        <v>434</v>
      </c>
      <c r="T175" s="57">
        <v>689</v>
      </c>
      <c r="U175" s="53">
        <f t="shared" si="57"/>
        <v>689</v>
      </c>
      <c r="V175" s="44">
        <f t="shared" si="58"/>
        <v>0</v>
      </c>
      <c r="W175" s="54">
        <v>775297</v>
      </c>
      <c r="X175" s="55">
        <v>311477</v>
      </c>
      <c r="Y175" s="41">
        <v>1.362097430567246</v>
      </c>
      <c r="Z175" s="41">
        <f t="shared" si="59"/>
        <v>505.83749999999998</v>
      </c>
      <c r="AA175" s="41">
        <f t="shared" si="60"/>
        <v>0</v>
      </c>
      <c r="AB175" s="41">
        <f t="shared" si="61"/>
        <v>0.426315</v>
      </c>
      <c r="AC175" s="41" t="str">
        <f t="shared" si="62"/>
        <v/>
      </c>
      <c r="AD175" s="41" t="str">
        <f t="shared" si="63"/>
        <v/>
      </c>
      <c r="AE175" s="41">
        <f t="shared" si="64"/>
        <v>636.43899999999996</v>
      </c>
      <c r="AF175" s="41">
        <f t="shared" si="65"/>
        <v>630</v>
      </c>
      <c r="AG175" s="41">
        <f t="shared" si="66"/>
        <v>0</v>
      </c>
      <c r="AH175" s="41" t="str">
        <f t="shared" si="67"/>
        <v/>
      </c>
      <c r="AI175" s="41" t="str">
        <f t="shared" si="68"/>
        <v/>
      </c>
      <c r="AJ175" s="41" t="str">
        <f t="shared" si="69"/>
        <v/>
      </c>
      <c r="AK175" s="41" t="str">
        <f t="shared" si="70"/>
        <v/>
      </c>
      <c r="AL175" s="44">
        <f t="shared" si="71"/>
        <v>630</v>
      </c>
      <c r="AM175" s="44">
        <f t="shared" si="72"/>
        <v>712.55</v>
      </c>
      <c r="AN175" s="40">
        <f t="shared" si="73"/>
        <v>180378</v>
      </c>
      <c r="AO175" s="45">
        <f t="shared" si="74"/>
        <v>2.8574476651868366E-2</v>
      </c>
      <c r="AP175" s="40">
        <f t="shared" si="75"/>
        <v>1630.8311059520834</v>
      </c>
      <c r="AQ175" s="41">
        <v>0</v>
      </c>
      <c r="AR175" s="40">
        <f t="shared" si="76"/>
        <v>124936</v>
      </c>
      <c r="AS175" s="40">
        <f t="shared" si="77"/>
        <v>7170</v>
      </c>
      <c r="AT175" s="40">
        <f t="shared" si="78"/>
        <v>15573.85</v>
      </c>
      <c r="AU175" s="40">
        <f t="shared" si="79"/>
        <v>116135</v>
      </c>
      <c r="AV175" s="46">
        <f t="shared" si="80"/>
        <v>124936</v>
      </c>
      <c r="AW175" s="40">
        <f>AX175-AV175</f>
        <v>0</v>
      </c>
      <c r="AX175" s="59">
        <f>IF(D175&gt;AV175,AV175+(D175-AV175),AV175)</f>
        <v>124936</v>
      </c>
    </row>
    <row r="176" spans="1:50" ht="15" customHeight="1" x14ac:dyDescent="0.25">
      <c r="A176" s="51">
        <v>19</v>
      </c>
      <c r="B176" s="51">
        <v>500</v>
      </c>
      <c r="C176" s="52" t="s">
        <v>384</v>
      </c>
      <c r="D176" s="39">
        <v>0</v>
      </c>
      <c r="E176" s="40">
        <v>0</v>
      </c>
      <c r="F176" s="41">
        <v>33880</v>
      </c>
      <c r="G176" s="40">
        <v>35321</v>
      </c>
      <c r="H176" s="42">
        <v>2.468</v>
      </c>
      <c r="I176" s="41">
        <v>10433</v>
      </c>
      <c r="J176" s="43">
        <f t="shared" si="54"/>
        <v>0.2954</v>
      </c>
      <c r="K176" s="41">
        <v>374</v>
      </c>
      <c r="L176" s="41">
        <v>14688</v>
      </c>
      <c r="M176" s="41">
        <v>2198</v>
      </c>
      <c r="N176" s="41">
        <f t="shared" si="55"/>
        <v>2.5463</v>
      </c>
      <c r="O176" s="41">
        <f t="shared" si="56"/>
        <v>14.964600000000001</v>
      </c>
      <c r="P176" s="41">
        <v>12148</v>
      </c>
      <c r="Q176" s="41">
        <v>17171</v>
      </c>
      <c r="R176" s="41">
        <v>22477</v>
      </c>
      <c r="S176" s="41">
        <v>29751</v>
      </c>
      <c r="T176" s="53">
        <v>33880</v>
      </c>
      <c r="U176" s="53">
        <f t="shared" si="57"/>
        <v>33880</v>
      </c>
      <c r="V176" s="44">
        <f t="shared" si="58"/>
        <v>0</v>
      </c>
      <c r="W176" s="54">
        <v>50099461</v>
      </c>
      <c r="X176" s="55">
        <v>24810666</v>
      </c>
      <c r="Y176" s="41">
        <v>30.127728391019573</v>
      </c>
      <c r="Z176" s="41">
        <f t="shared" si="59"/>
        <v>1124.5454999999999</v>
      </c>
      <c r="AA176" s="41">
        <f t="shared" si="60"/>
        <v>0</v>
      </c>
      <c r="AB176" s="41">
        <f t="shared" si="61"/>
        <v>0.426315</v>
      </c>
      <c r="AC176" s="41" t="str">
        <f t="shared" si="62"/>
        <v/>
      </c>
      <c r="AD176" s="41" t="str">
        <f t="shared" si="63"/>
        <v/>
      </c>
      <c r="AE176" s="41" t="str">
        <f t="shared" si="64"/>
        <v/>
      </c>
      <c r="AF176" s="41" t="str">
        <f t="shared" si="65"/>
        <v/>
      </c>
      <c r="AG176" s="41">
        <f t="shared" si="66"/>
        <v>0</v>
      </c>
      <c r="AH176" s="41">
        <f t="shared" si="67"/>
        <v>435.51039257999992</v>
      </c>
      <c r="AI176" s="41" t="str">
        <f t="shared" si="68"/>
        <v/>
      </c>
      <c r="AJ176" s="41" t="str">
        <f t="shared" si="69"/>
        <v/>
      </c>
      <c r="AK176" s="41" t="str">
        <f t="shared" si="70"/>
        <v/>
      </c>
      <c r="AL176" s="44">
        <f t="shared" si="71"/>
        <v>435.51</v>
      </c>
      <c r="AM176" s="44">
        <f t="shared" si="72"/>
        <v>492.58</v>
      </c>
      <c r="AN176" s="40">
        <f t="shared" si="73"/>
        <v>0</v>
      </c>
      <c r="AO176" s="45">
        <f t="shared" si="74"/>
        <v>2.8574476651868366E-2</v>
      </c>
      <c r="AP176" s="40">
        <f t="shared" si="75"/>
        <v>0</v>
      </c>
      <c r="AQ176" s="41">
        <v>0</v>
      </c>
      <c r="AR176" s="40">
        <f t="shared" si="76"/>
        <v>0</v>
      </c>
      <c r="AS176" s="40">
        <f t="shared" si="77"/>
        <v>353210</v>
      </c>
      <c r="AT176" s="40">
        <f t="shared" si="78"/>
        <v>1240533.3</v>
      </c>
      <c r="AU176" s="40">
        <f t="shared" si="79"/>
        <v>-353210</v>
      </c>
      <c r="AV176" s="46">
        <f t="shared" si="80"/>
        <v>0</v>
      </c>
      <c r="AW176" s="40">
        <f>AX176-AV176</f>
        <v>0</v>
      </c>
      <c r="AX176" s="59">
        <f>IF(D176&gt;AV176,AV176+(D176-AV176),AV176)</f>
        <v>0</v>
      </c>
    </row>
    <row r="177" spans="1:50" ht="15" customHeight="1" x14ac:dyDescent="0.25">
      <c r="A177" s="51">
        <v>19</v>
      </c>
      <c r="B177" s="51">
        <v>600</v>
      </c>
      <c r="C177" s="52" t="s">
        <v>435</v>
      </c>
      <c r="D177" s="39">
        <v>0</v>
      </c>
      <c r="E177" s="40">
        <v>0</v>
      </c>
      <c r="F177" s="41">
        <v>55954</v>
      </c>
      <c r="G177" s="40">
        <v>65831</v>
      </c>
      <c r="H177" s="42">
        <v>2.927</v>
      </c>
      <c r="I177" s="41">
        <v>17587</v>
      </c>
      <c r="J177" s="43">
        <f t="shared" si="54"/>
        <v>0.26719999999999999</v>
      </c>
      <c r="K177" s="41">
        <v>396</v>
      </c>
      <c r="L177" s="41">
        <v>22709</v>
      </c>
      <c r="M177" s="41">
        <v>1390</v>
      </c>
      <c r="N177" s="41">
        <f t="shared" si="55"/>
        <v>1.7437999999999998</v>
      </c>
      <c r="O177" s="41">
        <f t="shared" si="56"/>
        <v>6.1208999999999998</v>
      </c>
      <c r="P177" s="41">
        <v>7556</v>
      </c>
      <c r="Q177" s="41">
        <v>14790</v>
      </c>
      <c r="R177" s="41">
        <v>24854</v>
      </c>
      <c r="S177" s="41">
        <v>43128</v>
      </c>
      <c r="T177" s="53">
        <v>55954</v>
      </c>
      <c r="U177" s="53">
        <f t="shared" si="57"/>
        <v>55954</v>
      </c>
      <c r="V177" s="44">
        <f t="shared" si="58"/>
        <v>0</v>
      </c>
      <c r="W177" s="54">
        <v>100870553</v>
      </c>
      <c r="X177" s="55">
        <v>32031662</v>
      </c>
      <c r="Y177" s="41">
        <v>37.823117327184526</v>
      </c>
      <c r="Z177" s="41">
        <f t="shared" si="59"/>
        <v>1479.3598</v>
      </c>
      <c r="AA177" s="41">
        <f t="shared" si="60"/>
        <v>0</v>
      </c>
      <c r="AB177" s="41">
        <f t="shared" si="61"/>
        <v>0.426315</v>
      </c>
      <c r="AC177" s="41" t="str">
        <f t="shared" si="62"/>
        <v/>
      </c>
      <c r="AD177" s="41" t="str">
        <f t="shared" si="63"/>
        <v/>
      </c>
      <c r="AE177" s="41" t="str">
        <f t="shared" si="64"/>
        <v/>
      </c>
      <c r="AF177" s="41" t="str">
        <f t="shared" si="65"/>
        <v/>
      </c>
      <c r="AG177" s="41">
        <f t="shared" si="66"/>
        <v>0</v>
      </c>
      <c r="AH177" s="41">
        <f t="shared" si="67"/>
        <v>419.45436926999992</v>
      </c>
      <c r="AI177" s="41" t="str">
        <f t="shared" si="68"/>
        <v/>
      </c>
      <c r="AJ177" s="41" t="str">
        <f t="shared" si="69"/>
        <v/>
      </c>
      <c r="AK177" s="41" t="str">
        <f t="shared" si="70"/>
        <v/>
      </c>
      <c r="AL177" s="44">
        <f t="shared" si="71"/>
        <v>419.45</v>
      </c>
      <c r="AM177" s="44">
        <f t="shared" si="72"/>
        <v>474.41</v>
      </c>
      <c r="AN177" s="40">
        <f t="shared" si="73"/>
        <v>0</v>
      </c>
      <c r="AO177" s="45">
        <f t="shared" si="74"/>
        <v>2.8574476651868366E-2</v>
      </c>
      <c r="AP177" s="40">
        <f t="shared" si="75"/>
        <v>0</v>
      </c>
      <c r="AQ177" s="41">
        <v>0</v>
      </c>
      <c r="AR177" s="40">
        <f t="shared" si="76"/>
        <v>0</v>
      </c>
      <c r="AS177" s="40">
        <f t="shared" si="77"/>
        <v>658310</v>
      </c>
      <c r="AT177" s="40">
        <f t="shared" si="78"/>
        <v>1601583.1</v>
      </c>
      <c r="AU177" s="40">
        <f t="shared" si="79"/>
        <v>-658310</v>
      </c>
      <c r="AV177" s="46">
        <f t="shared" si="80"/>
        <v>0</v>
      </c>
      <c r="AW177" s="40">
        <f>AX177-AV177</f>
        <v>0</v>
      </c>
      <c r="AX177" s="59">
        <f>IF(D177&gt;AV177,AV177+(D177-AV177),AV177)</f>
        <v>0</v>
      </c>
    </row>
    <row r="178" spans="1:50" ht="15" customHeight="1" x14ac:dyDescent="0.25">
      <c r="A178" s="51">
        <v>19</v>
      </c>
      <c r="B178" s="51">
        <v>700</v>
      </c>
      <c r="C178" s="52" t="s">
        <v>510</v>
      </c>
      <c r="D178" s="39">
        <v>12770</v>
      </c>
      <c r="E178" s="40">
        <v>0</v>
      </c>
      <c r="F178" s="41">
        <v>198</v>
      </c>
      <c r="G178" s="40">
        <v>215</v>
      </c>
      <c r="H178" s="42">
        <v>2.56</v>
      </c>
      <c r="I178" s="41">
        <v>254</v>
      </c>
      <c r="J178" s="43">
        <f t="shared" si="54"/>
        <v>1.1814</v>
      </c>
      <c r="K178" s="41">
        <v>19</v>
      </c>
      <c r="L178" s="41">
        <v>76</v>
      </c>
      <c r="M178" s="41">
        <v>26</v>
      </c>
      <c r="N178" s="41">
        <f t="shared" si="55"/>
        <v>25</v>
      </c>
      <c r="O178" s="41">
        <f t="shared" si="56"/>
        <v>34.210499999999996</v>
      </c>
      <c r="P178" s="41">
        <v>266</v>
      </c>
      <c r="Q178" s="41">
        <v>219</v>
      </c>
      <c r="R178" s="41">
        <v>164</v>
      </c>
      <c r="S178" s="41">
        <v>197</v>
      </c>
      <c r="T178" s="57">
        <v>198</v>
      </c>
      <c r="U178" s="53">
        <f t="shared" si="57"/>
        <v>266</v>
      </c>
      <c r="V178" s="44">
        <f t="shared" si="58"/>
        <v>19.170000000000002</v>
      </c>
      <c r="W178" s="54">
        <v>502830</v>
      </c>
      <c r="X178" s="55">
        <v>135375</v>
      </c>
      <c r="Y178" s="41">
        <v>0.29549596368786263</v>
      </c>
      <c r="Z178" s="41">
        <f t="shared" si="59"/>
        <v>670.05989999999997</v>
      </c>
      <c r="AA178" s="41">
        <f t="shared" si="60"/>
        <v>0</v>
      </c>
      <c r="AB178" s="41">
        <f t="shared" si="61"/>
        <v>0.426315</v>
      </c>
      <c r="AC178" s="41" t="str">
        <f t="shared" si="62"/>
        <v/>
      </c>
      <c r="AD178" s="41" t="str">
        <f t="shared" si="63"/>
        <v/>
      </c>
      <c r="AE178" s="41">
        <f t="shared" si="64"/>
        <v>452.20499999999998</v>
      </c>
      <c r="AF178" s="41">
        <f t="shared" si="65"/>
        <v>452.20499999999998</v>
      </c>
      <c r="AG178" s="41">
        <f t="shared" si="66"/>
        <v>0</v>
      </c>
      <c r="AH178" s="41" t="str">
        <f t="shared" si="67"/>
        <v/>
      </c>
      <c r="AI178" s="41" t="str">
        <f t="shared" si="68"/>
        <v/>
      </c>
      <c r="AJ178" s="41" t="str">
        <f t="shared" si="69"/>
        <v/>
      </c>
      <c r="AK178" s="41" t="str">
        <f t="shared" si="70"/>
        <v/>
      </c>
      <c r="AL178" s="44">
        <f t="shared" si="71"/>
        <v>452.21</v>
      </c>
      <c r="AM178" s="44">
        <f t="shared" si="72"/>
        <v>511.46</v>
      </c>
      <c r="AN178" s="40">
        <f t="shared" si="73"/>
        <v>0</v>
      </c>
      <c r="AO178" s="45">
        <f t="shared" si="74"/>
        <v>2.8574476651868366E-2</v>
      </c>
      <c r="AP178" s="40">
        <f t="shared" si="75"/>
        <v>-364.89606684435904</v>
      </c>
      <c r="AQ178" s="41">
        <v>0</v>
      </c>
      <c r="AR178" s="40">
        <f t="shared" si="76"/>
        <v>0</v>
      </c>
      <c r="AS178" s="40">
        <f t="shared" si="77"/>
        <v>2150</v>
      </c>
      <c r="AT178" s="40">
        <f t="shared" si="78"/>
        <v>6768.75</v>
      </c>
      <c r="AU178" s="40">
        <f t="shared" si="79"/>
        <v>10620</v>
      </c>
      <c r="AV178" s="46">
        <f t="shared" si="80"/>
        <v>10620</v>
      </c>
      <c r="AW178" s="40">
        <f>AX178-AV178</f>
        <v>2150</v>
      </c>
      <c r="AX178" s="59">
        <f>IF(D178&gt;AV178,AV178+(D178-AV178),AV178)</f>
        <v>12770</v>
      </c>
    </row>
    <row r="179" spans="1:50" ht="15" customHeight="1" x14ac:dyDescent="0.25">
      <c r="A179" s="51">
        <v>19</v>
      </c>
      <c r="B179" s="51">
        <v>800</v>
      </c>
      <c r="C179" s="52" t="s">
        <v>562</v>
      </c>
      <c r="D179" s="39">
        <v>4340</v>
      </c>
      <c r="E179" s="40">
        <v>0</v>
      </c>
      <c r="F179" s="41">
        <v>112</v>
      </c>
      <c r="G179" s="40">
        <v>110</v>
      </c>
      <c r="H179" s="42">
        <v>2.6829999999999998</v>
      </c>
      <c r="I179" s="41">
        <v>0</v>
      </c>
      <c r="J179" s="43">
        <f t="shared" si="54"/>
        <v>0</v>
      </c>
      <c r="K179" s="41">
        <v>7</v>
      </c>
      <c r="L179" s="41">
        <v>32</v>
      </c>
      <c r="M179" s="41">
        <v>13</v>
      </c>
      <c r="N179" s="41">
        <f t="shared" si="55"/>
        <v>21.875</v>
      </c>
      <c r="O179" s="41">
        <f t="shared" si="56"/>
        <v>40.625</v>
      </c>
      <c r="P179" s="41">
        <v>153</v>
      </c>
      <c r="Q179" s="41">
        <v>115</v>
      </c>
      <c r="R179" s="41">
        <v>96</v>
      </c>
      <c r="S179" s="41">
        <v>116</v>
      </c>
      <c r="T179" s="57">
        <v>112</v>
      </c>
      <c r="U179" s="53">
        <f t="shared" si="57"/>
        <v>153</v>
      </c>
      <c r="V179" s="44">
        <f t="shared" si="58"/>
        <v>28.1</v>
      </c>
      <c r="W179" s="54">
        <v>105414</v>
      </c>
      <c r="X179" s="55">
        <v>54997</v>
      </c>
      <c r="Y179" s="41">
        <v>0.20726003363722148</v>
      </c>
      <c r="Z179" s="41">
        <f t="shared" si="59"/>
        <v>540.38400000000001</v>
      </c>
      <c r="AA179" s="41">
        <f t="shared" si="60"/>
        <v>0</v>
      </c>
      <c r="AB179" s="41">
        <f t="shared" si="61"/>
        <v>0.426315</v>
      </c>
      <c r="AC179" s="41" t="str">
        <f t="shared" si="62"/>
        <v/>
      </c>
      <c r="AD179" s="41" t="str">
        <f t="shared" si="63"/>
        <v/>
      </c>
      <c r="AE179" s="41">
        <f t="shared" si="64"/>
        <v>413.67</v>
      </c>
      <c r="AF179" s="41">
        <f t="shared" si="65"/>
        <v>413.67</v>
      </c>
      <c r="AG179" s="41">
        <f t="shared" si="66"/>
        <v>0</v>
      </c>
      <c r="AH179" s="41" t="str">
        <f t="shared" si="67"/>
        <v/>
      </c>
      <c r="AI179" s="41" t="str">
        <f t="shared" si="68"/>
        <v/>
      </c>
      <c r="AJ179" s="41" t="str">
        <f t="shared" si="69"/>
        <v/>
      </c>
      <c r="AK179" s="41" t="str">
        <f t="shared" si="70"/>
        <v/>
      </c>
      <c r="AL179" s="44">
        <f t="shared" si="71"/>
        <v>413.67</v>
      </c>
      <c r="AM179" s="44">
        <f t="shared" si="72"/>
        <v>467.87</v>
      </c>
      <c r="AN179" s="40">
        <f t="shared" si="73"/>
        <v>6526</v>
      </c>
      <c r="AO179" s="45">
        <f t="shared" si="74"/>
        <v>2.8574476651868366E-2</v>
      </c>
      <c r="AP179" s="40">
        <f t="shared" si="75"/>
        <v>62.463805960984246</v>
      </c>
      <c r="AQ179" s="41">
        <v>0</v>
      </c>
      <c r="AR179" s="40">
        <f t="shared" si="76"/>
        <v>4402</v>
      </c>
      <c r="AS179" s="40">
        <f t="shared" si="77"/>
        <v>1100</v>
      </c>
      <c r="AT179" s="40">
        <f t="shared" si="78"/>
        <v>2749.8500000000004</v>
      </c>
      <c r="AU179" s="40">
        <f t="shared" si="79"/>
        <v>3240</v>
      </c>
      <c r="AV179" s="46">
        <f t="shared" si="80"/>
        <v>4402</v>
      </c>
      <c r="AW179" s="40">
        <f>AX179-AV179</f>
        <v>0</v>
      </c>
      <c r="AX179" s="59">
        <f>IF(D179&gt;AV179,AV179+(D179-AV179),AV179)</f>
        <v>4402</v>
      </c>
    </row>
    <row r="180" spans="1:50" ht="15" customHeight="1" x14ac:dyDescent="0.25">
      <c r="A180" s="51">
        <v>19</v>
      </c>
      <c r="B180" s="51">
        <v>900</v>
      </c>
      <c r="C180" s="52" t="s">
        <v>637</v>
      </c>
      <c r="D180" s="39">
        <v>34640</v>
      </c>
      <c r="E180" s="40">
        <v>0</v>
      </c>
      <c r="F180" s="41">
        <v>436</v>
      </c>
      <c r="G180" s="40">
        <v>462</v>
      </c>
      <c r="H180" s="42">
        <v>2.625</v>
      </c>
      <c r="I180" s="41">
        <v>117</v>
      </c>
      <c r="J180" s="43">
        <f t="shared" si="54"/>
        <v>0.25319999999999998</v>
      </c>
      <c r="K180" s="41">
        <v>41</v>
      </c>
      <c r="L180" s="41">
        <v>173</v>
      </c>
      <c r="M180" s="41">
        <v>38</v>
      </c>
      <c r="N180" s="41">
        <f t="shared" si="55"/>
        <v>23.699400000000001</v>
      </c>
      <c r="O180" s="41">
        <f t="shared" si="56"/>
        <v>21.965299999999999</v>
      </c>
      <c r="P180" s="41">
        <v>350</v>
      </c>
      <c r="Q180" s="41">
        <v>351</v>
      </c>
      <c r="R180" s="41">
        <v>331</v>
      </c>
      <c r="S180" s="41">
        <v>318</v>
      </c>
      <c r="T180" s="57">
        <v>436</v>
      </c>
      <c r="U180" s="53">
        <f t="shared" si="57"/>
        <v>436</v>
      </c>
      <c r="V180" s="44">
        <f t="shared" si="58"/>
        <v>0</v>
      </c>
      <c r="W180" s="54">
        <v>509933</v>
      </c>
      <c r="X180" s="55">
        <v>151326</v>
      </c>
      <c r="Y180" s="41">
        <v>1.0269572677556806</v>
      </c>
      <c r="Z180" s="41">
        <f t="shared" si="59"/>
        <v>424.55520000000001</v>
      </c>
      <c r="AA180" s="41">
        <f t="shared" si="60"/>
        <v>0</v>
      </c>
      <c r="AB180" s="41">
        <f t="shared" si="61"/>
        <v>0.426315</v>
      </c>
      <c r="AC180" s="41" t="str">
        <f t="shared" si="62"/>
        <v/>
      </c>
      <c r="AD180" s="41" t="str">
        <f t="shared" si="63"/>
        <v/>
      </c>
      <c r="AE180" s="41">
        <f t="shared" si="64"/>
        <v>542.85400000000004</v>
      </c>
      <c r="AF180" s="41">
        <f t="shared" si="65"/>
        <v>542.85400000000004</v>
      </c>
      <c r="AG180" s="41">
        <f t="shared" si="66"/>
        <v>0</v>
      </c>
      <c r="AH180" s="41" t="str">
        <f t="shared" si="67"/>
        <v/>
      </c>
      <c r="AI180" s="41" t="str">
        <f t="shared" si="68"/>
        <v/>
      </c>
      <c r="AJ180" s="41" t="str">
        <f t="shared" si="69"/>
        <v/>
      </c>
      <c r="AK180" s="41" t="str">
        <f t="shared" si="70"/>
        <v/>
      </c>
      <c r="AL180" s="44">
        <f t="shared" si="71"/>
        <v>542.85</v>
      </c>
      <c r="AM180" s="44">
        <f t="shared" si="72"/>
        <v>613.98</v>
      </c>
      <c r="AN180" s="40">
        <f t="shared" si="73"/>
        <v>66267</v>
      </c>
      <c r="AO180" s="45">
        <f t="shared" si="74"/>
        <v>2.8574476651868366E-2</v>
      </c>
      <c r="AP180" s="40">
        <f t="shared" si="75"/>
        <v>903.72497306864079</v>
      </c>
      <c r="AQ180" s="41">
        <v>0</v>
      </c>
      <c r="AR180" s="40">
        <f t="shared" si="76"/>
        <v>35544</v>
      </c>
      <c r="AS180" s="40">
        <f t="shared" si="77"/>
        <v>4620</v>
      </c>
      <c r="AT180" s="40">
        <f t="shared" si="78"/>
        <v>7566.3</v>
      </c>
      <c r="AU180" s="40">
        <f t="shared" si="79"/>
        <v>30020</v>
      </c>
      <c r="AV180" s="46">
        <f t="shared" si="80"/>
        <v>35544</v>
      </c>
      <c r="AW180" s="40">
        <f>AX180-AV180</f>
        <v>0</v>
      </c>
      <c r="AX180" s="59">
        <f>IF(D180&gt;AV180,AV180+(D180-AV180),AV180)</f>
        <v>35544</v>
      </c>
    </row>
    <row r="181" spans="1:50" ht="15" customHeight="1" x14ac:dyDescent="0.25">
      <c r="A181" s="51">
        <v>19</v>
      </c>
      <c r="B181" s="51">
        <v>1000</v>
      </c>
      <c r="C181" s="52" t="s">
        <v>663</v>
      </c>
      <c r="D181" s="39">
        <v>0</v>
      </c>
      <c r="E181" s="40">
        <v>0</v>
      </c>
      <c r="F181" s="41">
        <v>21874</v>
      </c>
      <c r="G181" s="40">
        <v>25202</v>
      </c>
      <c r="H181" s="42">
        <v>2.8450000000000002</v>
      </c>
      <c r="I181" s="41">
        <v>7822</v>
      </c>
      <c r="J181" s="43">
        <f t="shared" si="54"/>
        <v>0.31040000000000001</v>
      </c>
      <c r="K181" s="41">
        <v>138</v>
      </c>
      <c r="L181" s="41">
        <v>8699</v>
      </c>
      <c r="M181" s="41">
        <v>731</v>
      </c>
      <c r="N181" s="41">
        <f t="shared" si="55"/>
        <v>1.5864</v>
      </c>
      <c r="O181" s="41">
        <f t="shared" si="56"/>
        <v>8.4032999999999998</v>
      </c>
      <c r="P181" s="41">
        <v>1337</v>
      </c>
      <c r="Q181" s="41">
        <v>5083</v>
      </c>
      <c r="R181" s="41">
        <v>8622</v>
      </c>
      <c r="S181" s="41">
        <v>14619</v>
      </c>
      <c r="T181" s="53">
        <v>21874</v>
      </c>
      <c r="U181" s="53">
        <f t="shared" si="57"/>
        <v>21874</v>
      </c>
      <c r="V181" s="44">
        <f t="shared" si="58"/>
        <v>0</v>
      </c>
      <c r="W181" s="54">
        <v>35817357</v>
      </c>
      <c r="X181" s="55">
        <v>12967772</v>
      </c>
      <c r="Y181" s="41">
        <v>35.210626458500968</v>
      </c>
      <c r="Z181" s="41">
        <f t="shared" si="59"/>
        <v>621.23289999999997</v>
      </c>
      <c r="AA181" s="41">
        <f t="shared" si="60"/>
        <v>0</v>
      </c>
      <c r="AB181" s="41">
        <f t="shared" si="61"/>
        <v>0.426315</v>
      </c>
      <c r="AC181" s="41" t="str">
        <f t="shared" si="62"/>
        <v/>
      </c>
      <c r="AD181" s="41" t="str">
        <f t="shared" si="63"/>
        <v/>
      </c>
      <c r="AE181" s="41" t="str">
        <f t="shared" si="64"/>
        <v/>
      </c>
      <c r="AF181" s="41" t="str">
        <f t="shared" si="65"/>
        <v/>
      </c>
      <c r="AG181" s="41">
        <f t="shared" si="66"/>
        <v>0</v>
      </c>
      <c r="AH181" s="41">
        <f t="shared" si="67"/>
        <v>428.67267128999993</v>
      </c>
      <c r="AI181" s="41" t="str">
        <f t="shared" si="68"/>
        <v/>
      </c>
      <c r="AJ181" s="41" t="str">
        <f t="shared" si="69"/>
        <v/>
      </c>
      <c r="AK181" s="41" t="str">
        <f t="shared" si="70"/>
        <v/>
      </c>
      <c r="AL181" s="44">
        <f t="shared" si="71"/>
        <v>428.67</v>
      </c>
      <c r="AM181" s="44">
        <f t="shared" si="72"/>
        <v>484.84</v>
      </c>
      <c r="AN181" s="40">
        <f t="shared" si="73"/>
        <v>0</v>
      </c>
      <c r="AO181" s="45">
        <f t="shared" si="74"/>
        <v>2.8574476651868366E-2</v>
      </c>
      <c r="AP181" s="40">
        <f t="shared" si="75"/>
        <v>0</v>
      </c>
      <c r="AQ181" s="41">
        <v>0</v>
      </c>
      <c r="AR181" s="40">
        <f t="shared" si="76"/>
        <v>0</v>
      </c>
      <c r="AS181" s="40">
        <f t="shared" si="77"/>
        <v>252020</v>
      </c>
      <c r="AT181" s="40">
        <f t="shared" si="78"/>
        <v>648388.60000000009</v>
      </c>
      <c r="AU181" s="40">
        <f t="shared" si="79"/>
        <v>-252020</v>
      </c>
      <c r="AV181" s="46">
        <f t="shared" si="80"/>
        <v>0</v>
      </c>
      <c r="AW181" s="40">
        <f>AX181-AV181</f>
        <v>0</v>
      </c>
      <c r="AX181" s="59">
        <f>IF(D181&gt;AV181,AV181+(D181-AV181),AV181)</f>
        <v>0</v>
      </c>
    </row>
    <row r="182" spans="1:50" ht="15" customHeight="1" x14ac:dyDescent="0.25">
      <c r="A182" s="51">
        <v>19</v>
      </c>
      <c r="B182" s="51">
        <v>1100</v>
      </c>
      <c r="C182" s="52" t="s">
        <v>707</v>
      </c>
      <c r="D182" s="39">
        <v>2786142</v>
      </c>
      <c r="E182" s="40">
        <v>0</v>
      </c>
      <c r="F182" s="41">
        <v>20160</v>
      </c>
      <c r="G182" s="40">
        <v>20774</v>
      </c>
      <c r="H182" s="42">
        <v>2.4540000000000002</v>
      </c>
      <c r="I182" s="41">
        <v>6717</v>
      </c>
      <c r="J182" s="43">
        <f t="shared" si="54"/>
        <v>0.32329999999999998</v>
      </c>
      <c r="K182" s="41">
        <v>2116</v>
      </c>
      <c r="L182" s="41">
        <v>8301</v>
      </c>
      <c r="M182" s="41">
        <v>4127</v>
      </c>
      <c r="N182" s="41">
        <f t="shared" si="55"/>
        <v>25.4909</v>
      </c>
      <c r="O182" s="41">
        <f t="shared" si="56"/>
        <v>49.716900000000003</v>
      </c>
      <c r="P182" s="41">
        <v>25016</v>
      </c>
      <c r="Q182" s="41">
        <v>21235</v>
      </c>
      <c r="R182" s="41">
        <v>20197</v>
      </c>
      <c r="S182" s="41">
        <v>20167</v>
      </c>
      <c r="T182" s="53">
        <v>20160</v>
      </c>
      <c r="U182" s="53">
        <f t="shared" si="57"/>
        <v>25016</v>
      </c>
      <c r="V182" s="44">
        <f t="shared" si="58"/>
        <v>16.96</v>
      </c>
      <c r="W182" s="54">
        <v>23743941</v>
      </c>
      <c r="X182" s="55">
        <v>12977378</v>
      </c>
      <c r="Y182" s="41">
        <v>6.1344021671142874</v>
      </c>
      <c r="Z182" s="41">
        <f t="shared" si="59"/>
        <v>3286.3838000000001</v>
      </c>
      <c r="AA182" s="41">
        <f t="shared" si="60"/>
        <v>0</v>
      </c>
      <c r="AB182" s="41">
        <f t="shared" si="61"/>
        <v>0.426315</v>
      </c>
      <c r="AC182" s="41" t="str">
        <f t="shared" si="62"/>
        <v/>
      </c>
      <c r="AD182" s="41" t="str">
        <f t="shared" si="63"/>
        <v/>
      </c>
      <c r="AE182" s="41" t="str">
        <f t="shared" si="64"/>
        <v/>
      </c>
      <c r="AF182" s="41" t="str">
        <f t="shared" si="65"/>
        <v/>
      </c>
      <c r="AG182" s="41">
        <f t="shared" si="66"/>
        <v>0</v>
      </c>
      <c r="AH182" s="41">
        <f t="shared" si="67"/>
        <v>586.91746414499994</v>
      </c>
      <c r="AI182" s="41" t="str">
        <f t="shared" si="68"/>
        <v/>
      </c>
      <c r="AJ182" s="41" t="str">
        <f t="shared" si="69"/>
        <v/>
      </c>
      <c r="AK182" s="41" t="str">
        <f t="shared" si="70"/>
        <v/>
      </c>
      <c r="AL182" s="44">
        <f t="shared" si="71"/>
        <v>586.91999999999996</v>
      </c>
      <c r="AM182" s="44">
        <f t="shared" si="72"/>
        <v>663.83</v>
      </c>
      <c r="AN182" s="40">
        <f t="shared" si="73"/>
        <v>3668006</v>
      </c>
      <c r="AO182" s="45">
        <f t="shared" si="74"/>
        <v>2.8574476651868366E-2</v>
      </c>
      <c r="AP182" s="40">
        <f t="shared" si="75"/>
        <v>25198.802278123247</v>
      </c>
      <c r="AQ182" s="41">
        <v>0</v>
      </c>
      <c r="AR182" s="40">
        <f t="shared" si="76"/>
        <v>2811341</v>
      </c>
      <c r="AS182" s="40">
        <f t="shared" si="77"/>
        <v>207740</v>
      </c>
      <c r="AT182" s="40">
        <f t="shared" si="78"/>
        <v>648868.9</v>
      </c>
      <c r="AU182" s="40">
        <f t="shared" si="79"/>
        <v>2578402</v>
      </c>
      <c r="AV182" s="46">
        <f t="shared" si="80"/>
        <v>2811341</v>
      </c>
      <c r="AW182" s="40">
        <f>AX182-AV182</f>
        <v>0</v>
      </c>
      <c r="AX182" s="59">
        <f>IF(D182&gt;AV182,AV182+(D182-AV182),AV182)</f>
        <v>2811341</v>
      </c>
    </row>
    <row r="183" spans="1:50" ht="15" customHeight="1" x14ac:dyDescent="0.25">
      <c r="A183" s="51">
        <v>19</v>
      </c>
      <c r="B183" s="51">
        <v>1200</v>
      </c>
      <c r="C183" s="52" t="s">
        <v>779</v>
      </c>
      <c r="D183" s="39">
        <v>25369</v>
      </c>
      <c r="E183" s="40">
        <v>0</v>
      </c>
      <c r="F183" s="41">
        <v>419</v>
      </c>
      <c r="G183" s="40">
        <v>439</v>
      </c>
      <c r="H183" s="42">
        <v>2.7080000000000002</v>
      </c>
      <c r="I183" s="41">
        <v>131</v>
      </c>
      <c r="J183" s="43">
        <f t="shared" si="54"/>
        <v>0.2984</v>
      </c>
      <c r="K183" s="41">
        <v>15</v>
      </c>
      <c r="L183" s="41">
        <v>190</v>
      </c>
      <c r="M183" s="41">
        <v>71</v>
      </c>
      <c r="N183" s="41">
        <f t="shared" si="55"/>
        <v>7.8947000000000003</v>
      </c>
      <c r="O183" s="41">
        <f t="shared" si="56"/>
        <v>37.368400000000001</v>
      </c>
      <c r="P183" s="41">
        <v>359</v>
      </c>
      <c r="Q183" s="41">
        <v>438</v>
      </c>
      <c r="R183" s="41">
        <v>510</v>
      </c>
      <c r="S183" s="41">
        <v>437</v>
      </c>
      <c r="T183" s="57">
        <v>419</v>
      </c>
      <c r="U183" s="53">
        <f t="shared" si="57"/>
        <v>510</v>
      </c>
      <c r="V183" s="44">
        <f t="shared" si="58"/>
        <v>13.92</v>
      </c>
      <c r="W183" s="54">
        <v>490545</v>
      </c>
      <c r="X183" s="55">
        <v>197183</v>
      </c>
      <c r="Y183" s="41">
        <v>0.96849367641857798</v>
      </c>
      <c r="Z183" s="41">
        <f t="shared" si="59"/>
        <v>432.63060000000002</v>
      </c>
      <c r="AA183" s="41">
        <f t="shared" si="60"/>
        <v>0</v>
      </c>
      <c r="AB183" s="41">
        <f t="shared" si="61"/>
        <v>0.426315</v>
      </c>
      <c r="AC183" s="41" t="str">
        <f t="shared" si="62"/>
        <v/>
      </c>
      <c r="AD183" s="41" t="str">
        <f t="shared" si="63"/>
        <v/>
      </c>
      <c r="AE183" s="41">
        <f t="shared" si="64"/>
        <v>534.41300000000001</v>
      </c>
      <c r="AF183" s="41">
        <f t="shared" si="65"/>
        <v>534.41300000000001</v>
      </c>
      <c r="AG183" s="41">
        <f t="shared" si="66"/>
        <v>0</v>
      </c>
      <c r="AH183" s="41" t="str">
        <f t="shared" si="67"/>
        <v/>
      </c>
      <c r="AI183" s="41" t="str">
        <f t="shared" si="68"/>
        <v/>
      </c>
      <c r="AJ183" s="41" t="str">
        <f t="shared" si="69"/>
        <v/>
      </c>
      <c r="AK183" s="41" t="str">
        <f t="shared" si="70"/>
        <v/>
      </c>
      <c r="AL183" s="44">
        <f t="shared" si="71"/>
        <v>534.41</v>
      </c>
      <c r="AM183" s="44">
        <f t="shared" si="72"/>
        <v>604.44000000000005</v>
      </c>
      <c r="AN183" s="40">
        <f t="shared" si="73"/>
        <v>56222</v>
      </c>
      <c r="AO183" s="45">
        <f t="shared" si="74"/>
        <v>2.8574476651868366E-2</v>
      </c>
      <c r="AP183" s="40">
        <f t="shared" si="75"/>
        <v>881.60832814009473</v>
      </c>
      <c r="AQ183" s="41">
        <v>0</v>
      </c>
      <c r="AR183" s="40">
        <f t="shared" si="76"/>
        <v>26251</v>
      </c>
      <c r="AS183" s="40">
        <f t="shared" si="77"/>
        <v>4390</v>
      </c>
      <c r="AT183" s="40">
        <f t="shared" si="78"/>
        <v>9859.1500000000015</v>
      </c>
      <c r="AU183" s="40">
        <f t="shared" si="79"/>
        <v>20979</v>
      </c>
      <c r="AV183" s="46">
        <f t="shared" si="80"/>
        <v>26251</v>
      </c>
      <c r="AW183" s="40">
        <f>AX183-AV183</f>
        <v>0</v>
      </c>
      <c r="AX183" s="59">
        <f>IF(D183&gt;AV183,AV183+(D183-AV183),AV183)</f>
        <v>26251</v>
      </c>
    </row>
    <row r="184" spans="1:50" ht="15" customHeight="1" x14ac:dyDescent="0.25">
      <c r="A184" s="51">
        <v>19</v>
      </c>
      <c r="B184" s="51">
        <v>1300</v>
      </c>
      <c r="C184" s="52" t="s">
        <v>816</v>
      </c>
      <c r="D184" s="39">
        <v>1508881</v>
      </c>
      <c r="E184" s="40">
        <v>0</v>
      </c>
      <c r="F184" s="41">
        <v>19540</v>
      </c>
      <c r="G184" s="40">
        <v>21205</v>
      </c>
      <c r="H184" s="42">
        <v>2.3130000000000002</v>
      </c>
      <c r="I184" s="41">
        <v>8241</v>
      </c>
      <c r="J184" s="43">
        <f t="shared" si="54"/>
        <v>0.3886</v>
      </c>
      <c r="K184" s="41">
        <v>1129</v>
      </c>
      <c r="L184" s="41">
        <v>8841</v>
      </c>
      <c r="M184" s="41">
        <v>3703</v>
      </c>
      <c r="N184" s="41">
        <f t="shared" si="55"/>
        <v>12.770000000000001</v>
      </c>
      <c r="O184" s="41">
        <f t="shared" si="56"/>
        <v>41.884399999999999</v>
      </c>
      <c r="P184" s="41">
        <v>18802</v>
      </c>
      <c r="Q184" s="41">
        <v>18527</v>
      </c>
      <c r="R184" s="41">
        <v>19248</v>
      </c>
      <c r="S184" s="41">
        <v>19405</v>
      </c>
      <c r="T184" s="53">
        <v>19540</v>
      </c>
      <c r="U184" s="53">
        <f t="shared" si="57"/>
        <v>19540</v>
      </c>
      <c r="V184" s="44">
        <f t="shared" si="58"/>
        <v>0</v>
      </c>
      <c r="W184" s="54">
        <v>25141548</v>
      </c>
      <c r="X184" s="55">
        <v>16801492</v>
      </c>
      <c r="Y184" s="41">
        <v>5.0180900452048425</v>
      </c>
      <c r="Z184" s="41">
        <f t="shared" si="59"/>
        <v>3893.9117999999999</v>
      </c>
      <c r="AA184" s="41">
        <f t="shared" si="60"/>
        <v>0</v>
      </c>
      <c r="AB184" s="41">
        <f t="shared" si="61"/>
        <v>0.426315</v>
      </c>
      <c r="AC184" s="41" t="str">
        <f t="shared" si="62"/>
        <v/>
      </c>
      <c r="AD184" s="41" t="str">
        <f t="shared" si="63"/>
        <v/>
      </c>
      <c r="AE184" s="41" t="str">
        <f t="shared" si="64"/>
        <v/>
      </c>
      <c r="AF184" s="41" t="str">
        <f t="shared" si="65"/>
        <v/>
      </c>
      <c r="AG184" s="41">
        <f t="shared" si="66"/>
        <v>0</v>
      </c>
      <c r="AH184" s="41">
        <f t="shared" si="67"/>
        <v>526.88982566999994</v>
      </c>
      <c r="AI184" s="41" t="str">
        <f t="shared" si="68"/>
        <v/>
      </c>
      <c r="AJ184" s="41" t="str">
        <f t="shared" si="69"/>
        <v/>
      </c>
      <c r="AK184" s="41" t="str">
        <f t="shared" si="70"/>
        <v/>
      </c>
      <c r="AL184" s="44">
        <f t="shared" si="71"/>
        <v>526.89</v>
      </c>
      <c r="AM184" s="44">
        <f t="shared" si="72"/>
        <v>595.92999999999995</v>
      </c>
      <c r="AN184" s="40">
        <f t="shared" si="73"/>
        <v>1918477</v>
      </c>
      <c r="AO184" s="45">
        <f t="shared" si="74"/>
        <v>2.8574476651868366E-2</v>
      </c>
      <c r="AP184" s="40">
        <f t="shared" si="75"/>
        <v>11703.991338698675</v>
      </c>
      <c r="AQ184" s="41">
        <v>0</v>
      </c>
      <c r="AR184" s="40">
        <f t="shared" si="76"/>
        <v>1520585</v>
      </c>
      <c r="AS184" s="40">
        <f t="shared" si="77"/>
        <v>212050</v>
      </c>
      <c r="AT184" s="40">
        <f t="shared" si="78"/>
        <v>840074.60000000009</v>
      </c>
      <c r="AU184" s="40">
        <f t="shared" si="79"/>
        <v>1296831</v>
      </c>
      <c r="AV184" s="46">
        <f t="shared" si="80"/>
        <v>1520585</v>
      </c>
      <c r="AW184" s="40">
        <f>AX184-AV184</f>
        <v>0</v>
      </c>
      <c r="AX184" s="59">
        <f>IF(D184&gt;AV184,AV184+(D184-AV184),AV184)</f>
        <v>1520585</v>
      </c>
    </row>
    <row r="185" spans="1:50" ht="15" customHeight="1" x14ac:dyDescent="0.25">
      <c r="A185" s="51">
        <v>19</v>
      </c>
      <c r="B185" s="51">
        <v>1400</v>
      </c>
      <c r="C185" s="52" t="s">
        <v>455</v>
      </c>
      <c r="D185" s="39">
        <v>0</v>
      </c>
      <c r="E185" s="40">
        <v>0</v>
      </c>
      <c r="F185" s="41">
        <v>623</v>
      </c>
      <c r="G185" s="40">
        <v>936</v>
      </c>
      <c r="H185" s="42">
        <v>1.5840000000000001</v>
      </c>
      <c r="I185" s="41">
        <v>467</v>
      </c>
      <c r="J185" s="43">
        <f t="shared" si="54"/>
        <v>0.49890000000000001</v>
      </c>
      <c r="K185" s="41">
        <v>11</v>
      </c>
      <c r="L185" s="41">
        <v>648</v>
      </c>
      <c r="M185" s="41">
        <v>31</v>
      </c>
      <c r="N185" s="41">
        <f t="shared" si="55"/>
        <v>1.6975</v>
      </c>
      <c r="O185" s="41">
        <f t="shared" si="56"/>
        <v>4.7839999999999998</v>
      </c>
      <c r="P185" s="41">
        <v>322</v>
      </c>
      <c r="Q185" s="41">
        <v>417</v>
      </c>
      <c r="R185" s="41">
        <v>506</v>
      </c>
      <c r="S185" s="41">
        <v>552</v>
      </c>
      <c r="T185" s="57">
        <v>623</v>
      </c>
      <c r="U185" s="53">
        <f t="shared" si="57"/>
        <v>623</v>
      </c>
      <c r="V185" s="44">
        <f t="shared" si="58"/>
        <v>0</v>
      </c>
      <c r="W185" s="54">
        <v>2195612</v>
      </c>
      <c r="X185" s="55">
        <v>542468</v>
      </c>
      <c r="Y185" s="41">
        <v>0.86465612968090977</v>
      </c>
      <c r="Z185" s="41">
        <f t="shared" si="59"/>
        <v>720.51760000000002</v>
      </c>
      <c r="AA185" s="41">
        <f t="shared" si="60"/>
        <v>0</v>
      </c>
      <c r="AB185" s="41">
        <f t="shared" si="61"/>
        <v>0.426315</v>
      </c>
      <c r="AC185" s="41" t="str">
        <f t="shared" si="62"/>
        <v/>
      </c>
      <c r="AD185" s="41" t="str">
        <f t="shared" si="63"/>
        <v/>
      </c>
      <c r="AE185" s="41">
        <f t="shared" si="64"/>
        <v>716.81200000000001</v>
      </c>
      <c r="AF185" s="41">
        <f t="shared" si="65"/>
        <v>630</v>
      </c>
      <c r="AG185" s="41">
        <f t="shared" si="66"/>
        <v>0</v>
      </c>
      <c r="AH185" s="41" t="str">
        <f t="shared" si="67"/>
        <v/>
      </c>
      <c r="AI185" s="41" t="str">
        <f t="shared" si="68"/>
        <v/>
      </c>
      <c r="AJ185" s="41" t="str">
        <f t="shared" si="69"/>
        <v/>
      </c>
      <c r="AK185" s="41" t="str">
        <f t="shared" si="70"/>
        <v/>
      </c>
      <c r="AL185" s="44">
        <f t="shared" si="71"/>
        <v>630</v>
      </c>
      <c r="AM185" s="44">
        <f t="shared" si="72"/>
        <v>712.55</v>
      </c>
      <c r="AN185" s="40">
        <f t="shared" si="73"/>
        <v>0</v>
      </c>
      <c r="AO185" s="45">
        <f t="shared" si="74"/>
        <v>2.8574476651868366E-2</v>
      </c>
      <c r="AP185" s="40">
        <f t="shared" si="75"/>
        <v>0</v>
      </c>
      <c r="AQ185" s="41">
        <v>0</v>
      </c>
      <c r="AR185" s="40">
        <f t="shared" si="76"/>
        <v>0</v>
      </c>
      <c r="AS185" s="40">
        <f t="shared" si="77"/>
        <v>9360</v>
      </c>
      <c r="AT185" s="40">
        <f t="shared" si="78"/>
        <v>27123.4</v>
      </c>
      <c r="AU185" s="40">
        <f t="shared" si="79"/>
        <v>-9360</v>
      </c>
      <c r="AV185" s="46">
        <f t="shared" si="80"/>
        <v>0</v>
      </c>
      <c r="AW185" s="40">
        <f>AX185-AV185</f>
        <v>0</v>
      </c>
      <c r="AX185" s="59">
        <f>IF(D185&gt;AV185,AV185+(D185-AV185),AV185)</f>
        <v>0</v>
      </c>
    </row>
    <row r="186" spans="1:50" ht="15" customHeight="1" x14ac:dyDescent="0.25">
      <c r="A186" s="51">
        <v>19</v>
      </c>
      <c r="B186" s="51">
        <v>1500</v>
      </c>
      <c r="C186" s="52" t="s">
        <v>514</v>
      </c>
      <c r="D186" s="39">
        <v>0</v>
      </c>
      <c r="E186" s="40">
        <v>0</v>
      </c>
      <c r="F186" s="41">
        <v>125</v>
      </c>
      <c r="G186" s="40">
        <v>134</v>
      </c>
      <c r="H186" s="42">
        <v>2.3929999999999998</v>
      </c>
      <c r="I186" s="41">
        <v>99</v>
      </c>
      <c r="J186" s="43">
        <f t="shared" si="54"/>
        <v>0.73880000000000001</v>
      </c>
      <c r="K186" s="41">
        <v>15</v>
      </c>
      <c r="L186" s="41">
        <v>55</v>
      </c>
      <c r="M186" s="41">
        <v>26</v>
      </c>
      <c r="N186" s="41">
        <f t="shared" si="55"/>
        <v>27.2727</v>
      </c>
      <c r="O186" s="41">
        <f t="shared" si="56"/>
        <v>47.2727</v>
      </c>
      <c r="P186" s="41">
        <v>192</v>
      </c>
      <c r="Q186" s="41">
        <v>179</v>
      </c>
      <c r="R186" s="41">
        <v>135</v>
      </c>
      <c r="S186" s="41">
        <v>135</v>
      </c>
      <c r="T186" s="57">
        <v>125</v>
      </c>
      <c r="U186" s="53">
        <f t="shared" si="57"/>
        <v>192</v>
      </c>
      <c r="V186" s="44">
        <f t="shared" si="58"/>
        <v>30.21</v>
      </c>
      <c r="W186" s="54">
        <v>240848</v>
      </c>
      <c r="X186" s="55">
        <v>69432</v>
      </c>
      <c r="Y186" s="41">
        <v>1.8023782349570732</v>
      </c>
      <c r="Z186" s="41">
        <f t="shared" si="59"/>
        <v>69.352800000000002</v>
      </c>
      <c r="AA186" s="41">
        <f t="shared" si="60"/>
        <v>0</v>
      </c>
      <c r="AB186" s="41">
        <f t="shared" si="61"/>
        <v>0.426315</v>
      </c>
      <c r="AC186" s="41" t="str">
        <f t="shared" si="62"/>
        <v/>
      </c>
      <c r="AD186" s="41" t="str">
        <f t="shared" si="63"/>
        <v/>
      </c>
      <c r="AE186" s="41">
        <f t="shared" si="64"/>
        <v>422.47800000000001</v>
      </c>
      <c r="AF186" s="41">
        <f t="shared" si="65"/>
        <v>422.47800000000001</v>
      </c>
      <c r="AG186" s="41">
        <f t="shared" si="66"/>
        <v>0</v>
      </c>
      <c r="AH186" s="41" t="str">
        <f t="shared" si="67"/>
        <v/>
      </c>
      <c r="AI186" s="41" t="str">
        <f t="shared" si="68"/>
        <v/>
      </c>
      <c r="AJ186" s="41" t="str">
        <f t="shared" si="69"/>
        <v/>
      </c>
      <c r="AK186" s="41" t="str">
        <f t="shared" si="70"/>
        <v/>
      </c>
      <c r="AL186" s="44">
        <f t="shared" si="71"/>
        <v>422.48</v>
      </c>
      <c r="AM186" s="44">
        <f t="shared" si="72"/>
        <v>477.84</v>
      </c>
      <c r="AN186" s="40">
        <f t="shared" si="73"/>
        <v>0</v>
      </c>
      <c r="AO186" s="45">
        <f t="shared" si="74"/>
        <v>2.8574476651868366E-2</v>
      </c>
      <c r="AP186" s="40">
        <f t="shared" si="75"/>
        <v>0</v>
      </c>
      <c r="AQ186" s="41">
        <v>0</v>
      </c>
      <c r="AR186" s="40">
        <f t="shared" si="76"/>
        <v>0</v>
      </c>
      <c r="AS186" s="40">
        <f t="shared" si="77"/>
        <v>1340</v>
      </c>
      <c r="AT186" s="40">
        <f t="shared" si="78"/>
        <v>3471.6000000000004</v>
      </c>
      <c r="AU186" s="40">
        <f t="shared" si="79"/>
        <v>-1340</v>
      </c>
      <c r="AV186" s="46">
        <f t="shared" si="80"/>
        <v>0</v>
      </c>
      <c r="AW186" s="40">
        <f>AX186-AV186</f>
        <v>0</v>
      </c>
      <c r="AX186" s="59">
        <f>IF(D186&gt;AV186,AV186+(D186-AV186),AV186)</f>
        <v>0</v>
      </c>
    </row>
    <row r="187" spans="1:50" ht="15" customHeight="1" x14ac:dyDescent="0.25">
      <c r="A187" s="51">
        <v>19</v>
      </c>
      <c r="B187" s="51">
        <v>1600</v>
      </c>
      <c r="C187" s="52" t="s">
        <v>511</v>
      </c>
      <c r="D187" s="39">
        <v>0</v>
      </c>
      <c r="E187" s="40">
        <v>0</v>
      </c>
      <c r="F187" s="41">
        <v>11071</v>
      </c>
      <c r="G187" s="40">
        <v>11747</v>
      </c>
      <c r="H187" s="42">
        <v>2.4390000000000001</v>
      </c>
      <c r="I187" s="41">
        <v>11460</v>
      </c>
      <c r="J187" s="43">
        <f t="shared" si="54"/>
        <v>0.97560000000000002</v>
      </c>
      <c r="K187" s="41">
        <v>191</v>
      </c>
      <c r="L187" s="41">
        <v>4847</v>
      </c>
      <c r="M187" s="41">
        <v>1358</v>
      </c>
      <c r="N187" s="41">
        <f t="shared" si="55"/>
        <v>3.9405999999999999</v>
      </c>
      <c r="O187" s="41">
        <f t="shared" si="56"/>
        <v>28.017299999999999</v>
      </c>
      <c r="P187" s="41">
        <v>6565</v>
      </c>
      <c r="Q187" s="41">
        <v>7288</v>
      </c>
      <c r="R187" s="41">
        <v>9431</v>
      </c>
      <c r="S187" s="41">
        <v>11434</v>
      </c>
      <c r="T187" s="53">
        <v>11071</v>
      </c>
      <c r="U187" s="53">
        <f t="shared" si="57"/>
        <v>11434</v>
      </c>
      <c r="V187" s="44">
        <f t="shared" si="58"/>
        <v>0</v>
      </c>
      <c r="W187" s="54">
        <v>27410138</v>
      </c>
      <c r="X187" s="55">
        <v>10049135</v>
      </c>
      <c r="Y187" s="41">
        <v>10.120140711076653</v>
      </c>
      <c r="Z187" s="41">
        <f t="shared" si="59"/>
        <v>1093.9571000000001</v>
      </c>
      <c r="AA187" s="41">
        <f t="shared" si="60"/>
        <v>0</v>
      </c>
      <c r="AB187" s="41">
        <f t="shared" si="61"/>
        <v>0.426315</v>
      </c>
      <c r="AC187" s="41" t="str">
        <f t="shared" si="62"/>
        <v/>
      </c>
      <c r="AD187" s="41" t="str">
        <f t="shared" si="63"/>
        <v/>
      </c>
      <c r="AE187" s="41" t="str">
        <f t="shared" si="64"/>
        <v/>
      </c>
      <c r="AF187" s="41" t="str">
        <f t="shared" si="65"/>
        <v/>
      </c>
      <c r="AG187" s="41">
        <f t="shared" si="66"/>
        <v>0</v>
      </c>
      <c r="AH187" s="41">
        <f t="shared" si="67"/>
        <v>584.72829689000002</v>
      </c>
      <c r="AI187" s="41" t="str">
        <f t="shared" si="68"/>
        <v/>
      </c>
      <c r="AJ187" s="41" t="str">
        <f t="shared" si="69"/>
        <v/>
      </c>
      <c r="AK187" s="41" t="str">
        <f t="shared" si="70"/>
        <v/>
      </c>
      <c r="AL187" s="44">
        <f t="shared" si="71"/>
        <v>584.73</v>
      </c>
      <c r="AM187" s="44">
        <f t="shared" si="72"/>
        <v>661.35</v>
      </c>
      <c r="AN187" s="40">
        <f t="shared" si="73"/>
        <v>0</v>
      </c>
      <c r="AO187" s="45">
        <f t="shared" si="74"/>
        <v>2.8574476651868366E-2</v>
      </c>
      <c r="AP187" s="40">
        <f t="shared" si="75"/>
        <v>0</v>
      </c>
      <c r="AQ187" s="41">
        <v>0</v>
      </c>
      <c r="AR187" s="40">
        <f t="shared" si="76"/>
        <v>0</v>
      </c>
      <c r="AS187" s="40">
        <f t="shared" si="77"/>
        <v>117470</v>
      </c>
      <c r="AT187" s="40">
        <f t="shared" si="78"/>
        <v>502456.75</v>
      </c>
      <c r="AU187" s="40">
        <f t="shared" si="79"/>
        <v>-117470</v>
      </c>
      <c r="AV187" s="46">
        <f t="shared" si="80"/>
        <v>0</v>
      </c>
      <c r="AW187" s="40">
        <f>AX187-AV187</f>
        <v>0</v>
      </c>
      <c r="AX187" s="59">
        <f>IF(D187&gt;AV187,AV187+(D187-AV187),AV187)</f>
        <v>0</v>
      </c>
    </row>
    <row r="188" spans="1:50" ht="15" customHeight="1" x14ac:dyDescent="0.25">
      <c r="A188" s="51">
        <v>19</v>
      </c>
      <c r="B188" s="51">
        <v>1700</v>
      </c>
      <c r="C188" s="52" t="s">
        <v>749</v>
      </c>
      <c r="D188" s="39">
        <v>0</v>
      </c>
      <c r="E188" s="40">
        <v>0</v>
      </c>
      <c r="F188" s="41">
        <v>521</v>
      </c>
      <c r="G188" s="40">
        <v>529</v>
      </c>
      <c r="H188" s="42">
        <v>2.859</v>
      </c>
      <c r="I188" s="41">
        <v>6</v>
      </c>
      <c r="J188" s="43">
        <f t="shared" si="54"/>
        <v>1.1299999999999999E-2</v>
      </c>
      <c r="K188" s="41">
        <v>14</v>
      </c>
      <c r="L188" s="41">
        <v>200</v>
      </c>
      <c r="M188" s="41">
        <v>51</v>
      </c>
      <c r="N188" s="41">
        <f t="shared" si="55"/>
        <v>7.0000000000000009</v>
      </c>
      <c r="O188" s="41">
        <f t="shared" si="56"/>
        <v>25.5</v>
      </c>
      <c r="P188" s="41">
        <v>269</v>
      </c>
      <c r="Q188" s="41">
        <v>344</v>
      </c>
      <c r="R188" s="41">
        <v>413</v>
      </c>
      <c r="S188" s="41">
        <v>504</v>
      </c>
      <c r="T188" s="57">
        <v>521</v>
      </c>
      <c r="U188" s="53">
        <f t="shared" si="57"/>
        <v>521</v>
      </c>
      <c r="V188" s="44">
        <f t="shared" si="58"/>
        <v>0</v>
      </c>
      <c r="W188" s="54">
        <v>2257769</v>
      </c>
      <c r="X188" s="55">
        <v>670152</v>
      </c>
      <c r="Y188" s="41">
        <v>1.6827757503123566</v>
      </c>
      <c r="Z188" s="41">
        <f t="shared" si="59"/>
        <v>309.60750000000002</v>
      </c>
      <c r="AA188" s="41">
        <f t="shared" si="60"/>
        <v>0</v>
      </c>
      <c r="AB188" s="41">
        <f t="shared" si="61"/>
        <v>0.426315</v>
      </c>
      <c r="AC188" s="41" t="str">
        <f t="shared" si="62"/>
        <v/>
      </c>
      <c r="AD188" s="41" t="str">
        <f t="shared" si="63"/>
        <v/>
      </c>
      <c r="AE188" s="41">
        <f t="shared" si="64"/>
        <v>567.44299999999998</v>
      </c>
      <c r="AF188" s="41">
        <f t="shared" si="65"/>
        <v>567.44299999999998</v>
      </c>
      <c r="AG188" s="41">
        <f t="shared" si="66"/>
        <v>0</v>
      </c>
      <c r="AH188" s="41" t="str">
        <f t="shared" si="67"/>
        <v/>
      </c>
      <c r="AI188" s="41" t="str">
        <f t="shared" si="68"/>
        <v/>
      </c>
      <c r="AJ188" s="41" t="str">
        <f t="shared" si="69"/>
        <v/>
      </c>
      <c r="AK188" s="41" t="str">
        <f t="shared" si="70"/>
        <v/>
      </c>
      <c r="AL188" s="44">
        <f t="shared" si="71"/>
        <v>567.44000000000005</v>
      </c>
      <c r="AM188" s="44">
        <f t="shared" si="72"/>
        <v>641.79</v>
      </c>
      <c r="AN188" s="40">
        <f t="shared" si="73"/>
        <v>0</v>
      </c>
      <c r="AO188" s="45">
        <f t="shared" si="74"/>
        <v>2.8574476651868366E-2</v>
      </c>
      <c r="AP188" s="40">
        <f t="shared" si="75"/>
        <v>0</v>
      </c>
      <c r="AQ188" s="41">
        <v>0</v>
      </c>
      <c r="AR188" s="40">
        <f t="shared" si="76"/>
        <v>0</v>
      </c>
      <c r="AS188" s="40">
        <f t="shared" si="77"/>
        <v>5290</v>
      </c>
      <c r="AT188" s="40">
        <f t="shared" si="78"/>
        <v>33507.599999999999</v>
      </c>
      <c r="AU188" s="40">
        <f t="shared" si="79"/>
        <v>-5290</v>
      </c>
      <c r="AV188" s="46">
        <f t="shared" si="80"/>
        <v>0</v>
      </c>
      <c r="AW188" s="40">
        <f>AX188-AV188</f>
        <v>0</v>
      </c>
      <c r="AX188" s="59">
        <f>IF(D188&gt;AV188,AV188+(D188-AV188),AV188)</f>
        <v>0</v>
      </c>
    </row>
    <row r="189" spans="1:50" ht="15" customHeight="1" x14ac:dyDescent="0.25">
      <c r="A189" s="51">
        <v>19</v>
      </c>
      <c r="B189" s="51">
        <v>1800</v>
      </c>
      <c r="C189" s="52" t="s">
        <v>108</v>
      </c>
      <c r="D189" s="39">
        <v>0</v>
      </c>
      <c r="E189" s="40">
        <v>0</v>
      </c>
      <c r="F189" s="41">
        <v>60306</v>
      </c>
      <c r="G189" s="40">
        <v>62785</v>
      </c>
      <c r="H189" s="42">
        <v>2.4540000000000002</v>
      </c>
      <c r="I189" s="41">
        <v>35677</v>
      </c>
      <c r="J189" s="43">
        <f t="shared" si="54"/>
        <v>0.56820000000000004</v>
      </c>
      <c r="K189" s="41">
        <v>287</v>
      </c>
      <c r="L189" s="41">
        <v>25756</v>
      </c>
      <c r="M189" s="41">
        <v>4988</v>
      </c>
      <c r="N189" s="41">
        <f t="shared" si="55"/>
        <v>1.1143000000000001</v>
      </c>
      <c r="O189" s="41">
        <f t="shared" si="56"/>
        <v>19.366399999999999</v>
      </c>
      <c r="P189" s="41">
        <v>19940</v>
      </c>
      <c r="Q189" s="41">
        <v>35674</v>
      </c>
      <c r="R189" s="41">
        <v>51288</v>
      </c>
      <c r="S189" s="41">
        <v>60220</v>
      </c>
      <c r="T189" s="53">
        <v>60306</v>
      </c>
      <c r="U189" s="53">
        <f t="shared" si="57"/>
        <v>60306</v>
      </c>
      <c r="V189" s="44">
        <f t="shared" si="58"/>
        <v>0</v>
      </c>
      <c r="W189" s="54">
        <v>91727859</v>
      </c>
      <c r="X189" s="55">
        <v>37589512</v>
      </c>
      <c r="Y189" s="41">
        <v>26.9226258963362</v>
      </c>
      <c r="Z189" s="41">
        <f t="shared" si="59"/>
        <v>2239.9747000000002</v>
      </c>
      <c r="AA189" s="41">
        <f t="shared" si="60"/>
        <v>0</v>
      </c>
      <c r="AB189" s="41">
        <f t="shared" si="61"/>
        <v>0.426315</v>
      </c>
      <c r="AC189" s="41" t="str">
        <f t="shared" si="62"/>
        <v/>
      </c>
      <c r="AD189" s="41" t="str">
        <f t="shared" si="63"/>
        <v/>
      </c>
      <c r="AE189" s="41" t="str">
        <f t="shared" si="64"/>
        <v/>
      </c>
      <c r="AF189" s="41" t="str">
        <f t="shared" si="65"/>
        <v/>
      </c>
      <c r="AG189" s="41">
        <f t="shared" si="66"/>
        <v>0</v>
      </c>
      <c r="AH189" s="41">
        <f t="shared" si="67"/>
        <v>484.24906191999997</v>
      </c>
      <c r="AI189" s="41" t="str">
        <f t="shared" si="68"/>
        <v/>
      </c>
      <c r="AJ189" s="41" t="str">
        <f t="shared" si="69"/>
        <v/>
      </c>
      <c r="AK189" s="41" t="str">
        <f t="shared" si="70"/>
        <v/>
      </c>
      <c r="AL189" s="44">
        <f t="shared" si="71"/>
        <v>484.25</v>
      </c>
      <c r="AM189" s="44">
        <f t="shared" si="72"/>
        <v>547.70000000000005</v>
      </c>
      <c r="AN189" s="40">
        <f t="shared" si="73"/>
        <v>0</v>
      </c>
      <c r="AO189" s="45">
        <f t="shared" si="74"/>
        <v>2.8574476651868366E-2</v>
      </c>
      <c r="AP189" s="40">
        <f t="shared" si="75"/>
        <v>0</v>
      </c>
      <c r="AQ189" s="41">
        <v>0</v>
      </c>
      <c r="AR189" s="40">
        <f t="shared" si="76"/>
        <v>0</v>
      </c>
      <c r="AS189" s="40">
        <f t="shared" si="77"/>
        <v>627850</v>
      </c>
      <c r="AT189" s="40">
        <f t="shared" si="78"/>
        <v>1879475.6</v>
      </c>
      <c r="AU189" s="40">
        <f t="shared" si="79"/>
        <v>-627850</v>
      </c>
      <c r="AV189" s="46">
        <f t="shared" si="80"/>
        <v>0</v>
      </c>
      <c r="AW189" s="40">
        <f>AX189-AV189</f>
        <v>0</v>
      </c>
      <c r="AX189" s="59">
        <f>IF(D189&gt;AV189,AV189+(D189-AV189),AV189)</f>
        <v>0</v>
      </c>
    </row>
    <row r="190" spans="1:50" ht="15" customHeight="1" x14ac:dyDescent="0.25">
      <c r="A190" s="51">
        <v>19</v>
      </c>
      <c r="B190" s="51">
        <v>1900</v>
      </c>
      <c r="C190" s="52" t="s">
        <v>20</v>
      </c>
      <c r="D190" s="39">
        <v>0</v>
      </c>
      <c r="E190" s="40">
        <v>0</v>
      </c>
      <c r="F190" s="41">
        <v>49084</v>
      </c>
      <c r="G190" s="40">
        <v>54400</v>
      </c>
      <c r="H190" s="42">
        <v>2.5819999999999999</v>
      </c>
      <c r="I190" s="41">
        <v>15704</v>
      </c>
      <c r="J190" s="43">
        <f t="shared" si="54"/>
        <v>0.28870000000000001</v>
      </c>
      <c r="K190" s="41">
        <v>107</v>
      </c>
      <c r="L190" s="41">
        <v>20455</v>
      </c>
      <c r="M190" s="41">
        <v>2146</v>
      </c>
      <c r="N190" s="41">
        <f t="shared" si="55"/>
        <v>0.52310000000000001</v>
      </c>
      <c r="O190" s="41">
        <f t="shared" si="56"/>
        <v>10.491300000000001</v>
      </c>
      <c r="P190" s="41">
        <v>8502</v>
      </c>
      <c r="Q190" s="41">
        <v>21818</v>
      </c>
      <c r="R190" s="41">
        <v>34598</v>
      </c>
      <c r="S190" s="41">
        <v>45527</v>
      </c>
      <c r="T190" s="53">
        <v>49084</v>
      </c>
      <c r="U190" s="53">
        <f t="shared" si="57"/>
        <v>49084</v>
      </c>
      <c r="V190" s="44">
        <f t="shared" si="58"/>
        <v>0</v>
      </c>
      <c r="W190" s="54">
        <v>71680036</v>
      </c>
      <c r="X190" s="55">
        <v>27382081</v>
      </c>
      <c r="Y190" s="41">
        <v>17.565990653238547</v>
      </c>
      <c r="Z190" s="41">
        <f t="shared" si="59"/>
        <v>2794.2631000000001</v>
      </c>
      <c r="AA190" s="41">
        <f t="shared" si="60"/>
        <v>0</v>
      </c>
      <c r="AB190" s="41">
        <f t="shared" si="61"/>
        <v>0.426315</v>
      </c>
      <c r="AC190" s="41" t="str">
        <f t="shared" si="62"/>
        <v/>
      </c>
      <c r="AD190" s="41" t="str">
        <f t="shared" si="63"/>
        <v/>
      </c>
      <c r="AE190" s="41" t="str">
        <f t="shared" si="64"/>
        <v/>
      </c>
      <c r="AF190" s="41" t="str">
        <f t="shared" si="65"/>
        <v/>
      </c>
      <c r="AG190" s="41">
        <f t="shared" si="66"/>
        <v>0</v>
      </c>
      <c r="AH190" s="41">
        <f t="shared" si="67"/>
        <v>420.32583731499994</v>
      </c>
      <c r="AI190" s="41" t="str">
        <f t="shared" si="68"/>
        <v/>
      </c>
      <c r="AJ190" s="41" t="str">
        <f t="shared" si="69"/>
        <v/>
      </c>
      <c r="AK190" s="41" t="str">
        <f t="shared" si="70"/>
        <v/>
      </c>
      <c r="AL190" s="44">
        <f t="shared" si="71"/>
        <v>420.33</v>
      </c>
      <c r="AM190" s="44">
        <f t="shared" si="72"/>
        <v>475.41</v>
      </c>
      <c r="AN190" s="40">
        <f t="shared" si="73"/>
        <v>0</v>
      </c>
      <c r="AO190" s="45">
        <f t="shared" si="74"/>
        <v>2.8574476651868366E-2</v>
      </c>
      <c r="AP190" s="40">
        <f t="shared" si="75"/>
        <v>0</v>
      </c>
      <c r="AQ190" s="41">
        <v>0</v>
      </c>
      <c r="AR190" s="40">
        <f t="shared" si="76"/>
        <v>0</v>
      </c>
      <c r="AS190" s="40">
        <f t="shared" si="77"/>
        <v>544000</v>
      </c>
      <c r="AT190" s="40">
        <f t="shared" si="78"/>
        <v>1369104.05</v>
      </c>
      <c r="AU190" s="40">
        <f t="shared" si="79"/>
        <v>-544000</v>
      </c>
      <c r="AV190" s="46">
        <f t="shared" si="80"/>
        <v>0</v>
      </c>
      <c r="AW190" s="40">
        <f>AX190-AV190</f>
        <v>0</v>
      </c>
      <c r="AX190" s="59">
        <f>IF(D190&gt;AV190,AV190+(D190-AV190),AV190)</f>
        <v>0</v>
      </c>
    </row>
    <row r="191" spans="1:50" ht="15" customHeight="1" x14ac:dyDescent="0.25">
      <c r="A191" s="51">
        <v>19</v>
      </c>
      <c r="B191" s="51">
        <v>2000</v>
      </c>
      <c r="C191" s="52" t="s">
        <v>216</v>
      </c>
      <c r="D191" s="39">
        <v>0</v>
      </c>
      <c r="E191" s="40">
        <v>0</v>
      </c>
      <c r="F191" s="41">
        <v>64206</v>
      </c>
      <c r="G191" s="40">
        <v>69231</v>
      </c>
      <c r="H191" s="42">
        <v>2.504</v>
      </c>
      <c r="I191" s="41">
        <v>58534</v>
      </c>
      <c r="J191" s="43">
        <f t="shared" si="54"/>
        <v>0.84550000000000003</v>
      </c>
      <c r="K191" s="41">
        <v>218</v>
      </c>
      <c r="L191" s="41">
        <v>26939</v>
      </c>
      <c r="M191" s="41">
        <v>2239</v>
      </c>
      <c r="N191" s="41">
        <f t="shared" si="55"/>
        <v>0.80920000000000003</v>
      </c>
      <c r="O191" s="41">
        <f t="shared" si="56"/>
        <v>8.311399999999999</v>
      </c>
      <c r="P191" s="41">
        <v>0</v>
      </c>
      <c r="Q191" s="41">
        <v>20700</v>
      </c>
      <c r="R191" s="41">
        <v>47409</v>
      </c>
      <c r="S191" s="41">
        <v>63557</v>
      </c>
      <c r="T191" s="53">
        <v>64206</v>
      </c>
      <c r="U191" s="53">
        <f t="shared" si="57"/>
        <v>64206</v>
      </c>
      <c r="V191" s="44">
        <f t="shared" si="58"/>
        <v>0</v>
      </c>
      <c r="W191" s="54">
        <v>120756061</v>
      </c>
      <c r="X191" s="55">
        <v>39333344</v>
      </c>
      <c r="Y191" s="41">
        <v>33.425992707302122</v>
      </c>
      <c r="Z191" s="41">
        <f t="shared" si="59"/>
        <v>1920.8405</v>
      </c>
      <c r="AA191" s="41">
        <f t="shared" si="60"/>
        <v>0</v>
      </c>
      <c r="AB191" s="41">
        <f t="shared" si="61"/>
        <v>0.426315</v>
      </c>
      <c r="AC191" s="41" t="str">
        <f t="shared" si="62"/>
        <v/>
      </c>
      <c r="AD191" s="41" t="str">
        <f t="shared" si="63"/>
        <v/>
      </c>
      <c r="AE191" s="41" t="str">
        <f t="shared" si="64"/>
        <v/>
      </c>
      <c r="AF191" s="41" t="str">
        <f t="shared" si="65"/>
        <v/>
      </c>
      <c r="AG191" s="41">
        <f t="shared" si="66"/>
        <v>0</v>
      </c>
      <c r="AH191" s="41">
        <f t="shared" si="67"/>
        <v>528.75654649499995</v>
      </c>
      <c r="AI191" s="41" t="str">
        <f t="shared" si="68"/>
        <v/>
      </c>
      <c r="AJ191" s="41" t="str">
        <f t="shared" si="69"/>
        <v/>
      </c>
      <c r="AK191" s="41" t="str">
        <f t="shared" si="70"/>
        <v/>
      </c>
      <c r="AL191" s="44">
        <f t="shared" si="71"/>
        <v>528.76</v>
      </c>
      <c r="AM191" s="44">
        <f t="shared" si="72"/>
        <v>598.04999999999995</v>
      </c>
      <c r="AN191" s="40">
        <f t="shared" si="73"/>
        <v>0</v>
      </c>
      <c r="AO191" s="45">
        <f t="shared" si="74"/>
        <v>2.8574476651868366E-2</v>
      </c>
      <c r="AP191" s="40">
        <f t="shared" si="75"/>
        <v>0</v>
      </c>
      <c r="AQ191" s="41">
        <v>0</v>
      </c>
      <c r="AR191" s="40">
        <f t="shared" si="76"/>
        <v>0</v>
      </c>
      <c r="AS191" s="40">
        <f t="shared" si="77"/>
        <v>692310</v>
      </c>
      <c r="AT191" s="40">
        <f t="shared" si="78"/>
        <v>1966667.2000000002</v>
      </c>
      <c r="AU191" s="40">
        <f t="shared" si="79"/>
        <v>-692310</v>
      </c>
      <c r="AV191" s="46">
        <f t="shared" si="80"/>
        <v>0</v>
      </c>
      <c r="AW191" s="40">
        <f>AX191-AV191</f>
        <v>0</v>
      </c>
      <c r="AX191" s="59">
        <f>IF(D191&gt;AV191,AV191+(D191-AV191),AV191)</f>
        <v>0</v>
      </c>
    </row>
    <row r="192" spans="1:50" ht="15" customHeight="1" x14ac:dyDescent="0.25">
      <c r="A192" s="51">
        <v>19</v>
      </c>
      <c r="B192" s="51">
        <v>7500</v>
      </c>
      <c r="C192" s="52" t="s">
        <v>343</v>
      </c>
      <c r="D192" s="39">
        <v>891583</v>
      </c>
      <c r="E192" s="40">
        <v>0</v>
      </c>
      <c r="F192" s="41">
        <v>22172</v>
      </c>
      <c r="G192" s="40">
        <v>22965</v>
      </c>
      <c r="H192" s="42">
        <v>2.4510000000000001</v>
      </c>
      <c r="I192" s="41">
        <v>8005</v>
      </c>
      <c r="J192" s="43">
        <f t="shared" si="54"/>
        <v>0.34860000000000002</v>
      </c>
      <c r="K192" s="41">
        <v>740</v>
      </c>
      <c r="L192" s="41">
        <v>9372</v>
      </c>
      <c r="M192" s="41">
        <v>1872</v>
      </c>
      <c r="N192" s="41">
        <f t="shared" si="55"/>
        <v>7.8959000000000001</v>
      </c>
      <c r="O192" s="41">
        <f t="shared" si="56"/>
        <v>19.974399999999999</v>
      </c>
      <c r="P192" s="41">
        <v>12195</v>
      </c>
      <c r="Q192" s="41">
        <v>12827</v>
      </c>
      <c r="R192" s="41">
        <v>15445</v>
      </c>
      <c r="S192" s="41">
        <v>18204</v>
      </c>
      <c r="T192" s="53">
        <v>22172</v>
      </c>
      <c r="U192" s="53">
        <f t="shared" si="57"/>
        <v>22172</v>
      </c>
      <c r="V192" s="44">
        <f t="shared" si="58"/>
        <v>0</v>
      </c>
      <c r="W192" s="54">
        <v>26054784</v>
      </c>
      <c r="X192" s="55">
        <v>14788540</v>
      </c>
      <c r="Y192" s="41">
        <v>11.175878421058322</v>
      </c>
      <c r="Z192" s="41">
        <f t="shared" si="59"/>
        <v>1983.9156</v>
      </c>
      <c r="AA192" s="41">
        <f t="shared" si="60"/>
        <v>0</v>
      </c>
      <c r="AB192" s="41">
        <f t="shared" si="61"/>
        <v>0.426315</v>
      </c>
      <c r="AC192" s="41" t="str">
        <f t="shared" si="62"/>
        <v/>
      </c>
      <c r="AD192" s="41" t="str">
        <f t="shared" si="63"/>
        <v/>
      </c>
      <c r="AE192" s="41" t="str">
        <f t="shared" si="64"/>
        <v/>
      </c>
      <c r="AF192" s="41" t="str">
        <f t="shared" si="65"/>
        <v/>
      </c>
      <c r="AG192" s="41">
        <f t="shared" si="66"/>
        <v>0</v>
      </c>
      <c r="AH192" s="41">
        <f t="shared" si="67"/>
        <v>477.69657581999991</v>
      </c>
      <c r="AI192" s="41" t="str">
        <f t="shared" si="68"/>
        <v/>
      </c>
      <c r="AJ192" s="41" t="str">
        <f t="shared" si="69"/>
        <v/>
      </c>
      <c r="AK192" s="41" t="str">
        <f t="shared" si="70"/>
        <v/>
      </c>
      <c r="AL192" s="44">
        <f t="shared" si="71"/>
        <v>477.7</v>
      </c>
      <c r="AM192" s="44">
        <f t="shared" si="72"/>
        <v>540.29</v>
      </c>
      <c r="AN192" s="40">
        <f t="shared" si="73"/>
        <v>1300215</v>
      </c>
      <c r="AO192" s="45">
        <f t="shared" si="74"/>
        <v>2.8574476651868366E-2</v>
      </c>
      <c r="AP192" s="40">
        <f t="shared" si="75"/>
        <v>11676.445543206275</v>
      </c>
      <c r="AQ192" s="41">
        <v>0</v>
      </c>
      <c r="AR192" s="40">
        <f t="shared" si="76"/>
        <v>903259</v>
      </c>
      <c r="AS192" s="40">
        <f t="shared" si="77"/>
        <v>229650</v>
      </c>
      <c r="AT192" s="40">
        <f t="shared" si="78"/>
        <v>739427</v>
      </c>
      <c r="AU192" s="40">
        <f t="shared" si="79"/>
        <v>661933</v>
      </c>
      <c r="AV192" s="46">
        <f t="shared" si="80"/>
        <v>903259</v>
      </c>
      <c r="AW192" s="40">
        <f>AX192-AV192</f>
        <v>0</v>
      </c>
      <c r="AX192" s="59">
        <f>IF(D192&gt;AV192,AV192+(D192-AV192),AV192)</f>
        <v>903259</v>
      </c>
    </row>
    <row r="193" spans="1:50" ht="15" customHeight="1" x14ac:dyDescent="0.25">
      <c r="A193" s="51">
        <v>20</v>
      </c>
      <c r="B193" s="51">
        <v>100</v>
      </c>
      <c r="C193" s="52" t="s">
        <v>139</v>
      </c>
      <c r="D193" s="39">
        <v>171677</v>
      </c>
      <c r="E193" s="40">
        <v>0</v>
      </c>
      <c r="F193" s="41">
        <v>548</v>
      </c>
      <c r="G193" s="40">
        <v>535</v>
      </c>
      <c r="H193" s="42">
        <v>2.4319999999999999</v>
      </c>
      <c r="I193" s="41">
        <v>107</v>
      </c>
      <c r="J193" s="43">
        <f t="shared" si="54"/>
        <v>0.2</v>
      </c>
      <c r="K193" s="41">
        <v>107</v>
      </c>
      <c r="L193" s="41">
        <v>287</v>
      </c>
      <c r="M193" s="41">
        <v>106</v>
      </c>
      <c r="N193" s="41">
        <f t="shared" si="55"/>
        <v>37.282199999999996</v>
      </c>
      <c r="O193" s="41">
        <f t="shared" si="56"/>
        <v>36.933799999999998</v>
      </c>
      <c r="P193" s="41">
        <v>520</v>
      </c>
      <c r="Q193" s="41">
        <v>591</v>
      </c>
      <c r="R193" s="41">
        <v>530</v>
      </c>
      <c r="S193" s="41">
        <v>620</v>
      </c>
      <c r="T193" s="57">
        <v>548</v>
      </c>
      <c r="U193" s="53">
        <f t="shared" si="57"/>
        <v>620</v>
      </c>
      <c r="V193" s="44">
        <f t="shared" si="58"/>
        <v>13.71</v>
      </c>
      <c r="W193" s="54">
        <v>304508</v>
      </c>
      <c r="X193" s="55">
        <v>459099</v>
      </c>
      <c r="Y193" s="41">
        <v>1.144603758781894</v>
      </c>
      <c r="Z193" s="41">
        <f t="shared" si="59"/>
        <v>478.76830000000001</v>
      </c>
      <c r="AA193" s="41">
        <f t="shared" si="60"/>
        <v>0</v>
      </c>
      <c r="AB193" s="41">
        <f t="shared" si="61"/>
        <v>0.426315</v>
      </c>
      <c r="AC193" s="41" t="str">
        <f t="shared" si="62"/>
        <v/>
      </c>
      <c r="AD193" s="41" t="str">
        <f t="shared" si="63"/>
        <v/>
      </c>
      <c r="AE193" s="41">
        <f t="shared" si="64"/>
        <v>569.64499999999998</v>
      </c>
      <c r="AF193" s="41">
        <f t="shared" si="65"/>
        <v>569.64499999999998</v>
      </c>
      <c r="AG193" s="41">
        <f t="shared" si="66"/>
        <v>0</v>
      </c>
      <c r="AH193" s="41" t="str">
        <f t="shared" si="67"/>
        <v/>
      </c>
      <c r="AI193" s="41" t="str">
        <f t="shared" si="68"/>
        <v/>
      </c>
      <c r="AJ193" s="41" t="str">
        <f t="shared" si="69"/>
        <v/>
      </c>
      <c r="AK193" s="41" t="str">
        <f t="shared" si="70"/>
        <v/>
      </c>
      <c r="AL193" s="44">
        <f t="shared" si="71"/>
        <v>569.65</v>
      </c>
      <c r="AM193" s="44">
        <f t="shared" si="72"/>
        <v>644.29</v>
      </c>
      <c r="AN193" s="40">
        <f t="shared" si="73"/>
        <v>214879</v>
      </c>
      <c r="AO193" s="45">
        <f t="shared" si="74"/>
        <v>2.8574476651868366E-2</v>
      </c>
      <c r="AP193" s="40">
        <f t="shared" si="75"/>
        <v>1234.4745403140171</v>
      </c>
      <c r="AQ193" s="41">
        <v>0</v>
      </c>
      <c r="AR193" s="40">
        <f t="shared" si="76"/>
        <v>172911</v>
      </c>
      <c r="AS193" s="40">
        <f t="shared" si="77"/>
        <v>5350</v>
      </c>
      <c r="AT193" s="40">
        <f t="shared" si="78"/>
        <v>22954.95</v>
      </c>
      <c r="AU193" s="40">
        <f t="shared" si="79"/>
        <v>166327</v>
      </c>
      <c r="AV193" s="46">
        <f t="shared" si="80"/>
        <v>172911</v>
      </c>
      <c r="AW193" s="40">
        <f>AX193-AV193</f>
        <v>0</v>
      </c>
      <c r="AX193" s="59">
        <f>IF(D193&gt;AV193,AV193+(D193-AV193),AV193)</f>
        <v>172911</v>
      </c>
    </row>
    <row r="194" spans="1:50" ht="15" customHeight="1" x14ac:dyDescent="0.25">
      <c r="A194" s="51">
        <v>20</v>
      </c>
      <c r="B194" s="51">
        <v>200</v>
      </c>
      <c r="C194" s="52" t="s">
        <v>205</v>
      </c>
      <c r="D194" s="39">
        <v>784865</v>
      </c>
      <c r="E194" s="40">
        <v>0</v>
      </c>
      <c r="F194" s="41">
        <v>2670</v>
      </c>
      <c r="G194" s="40">
        <v>2799</v>
      </c>
      <c r="H194" s="42">
        <v>2.585</v>
      </c>
      <c r="I194" s="41">
        <v>2386</v>
      </c>
      <c r="J194" s="43">
        <f t="shared" si="54"/>
        <v>0.85240000000000005</v>
      </c>
      <c r="K194" s="41">
        <v>223</v>
      </c>
      <c r="L194" s="41">
        <v>1098</v>
      </c>
      <c r="M194" s="41">
        <v>206</v>
      </c>
      <c r="N194" s="41">
        <f t="shared" si="55"/>
        <v>20.309699999999999</v>
      </c>
      <c r="O194" s="41">
        <f t="shared" si="56"/>
        <v>18.761400000000002</v>
      </c>
      <c r="P194" s="41">
        <v>1603</v>
      </c>
      <c r="Q194" s="41">
        <v>1816</v>
      </c>
      <c r="R194" s="41">
        <v>1954</v>
      </c>
      <c r="S194" s="41">
        <v>2226</v>
      </c>
      <c r="T194" s="53">
        <v>2670</v>
      </c>
      <c r="U194" s="53">
        <f t="shared" si="57"/>
        <v>2670</v>
      </c>
      <c r="V194" s="44">
        <f t="shared" si="58"/>
        <v>0</v>
      </c>
      <c r="W194" s="54">
        <v>2112274</v>
      </c>
      <c r="X194" s="55">
        <v>1928242</v>
      </c>
      <c r="Y194" s="41">
        <v>2.0794297116434515</v>
      </c>
      <c r="Z194" s="41">
        <f t="shared" si="59"/>
        <v>1284.0059000000001</v>
      </c>
      <c r="AA194" s="41">
        <f t="shared" si="60"/>
        <v>0</v>
      </c>
      <c r="AB194" s="41">
        <f t="shared" si="61"/>
        <v>0.426315</v>
      </c>
      <c r="AC194" s="41">
        <f t="shared" si="62"/>
        <v>0.59799999999999998</v>
      </c>
      <c r="AD194" s="41" t="str">
        <f t="shared" si="63"/>
        <v/>
      </c>
      <c r="AE194" s="41" t="str">
        <f t="shared" si="64"/>
        <v/>
      </c>
      <c r="AF194" s="41" t="str">
        <f t="shared" si="65"/>
        <v/>
      </c>
      <c r="AG194" s="41">
        <f t="shared" si="66"/>
        <v>616.06221303000007</v>
      </c>
      <c r="AH194" s="41" t="str">
        <f t="shared" si="67"/>
        <v/>
      </c>
      <c r="AI194" s="41">
        <f t="shared" si="68"/>
        <v>621.66520339194005</v>
      </c>
      <c r="AJ194" s="41" t="str">
        <f t="shared" si="69"/>
        <v/>
      </c>
      <c r="AK194" s="41">
        <f t="shared" si="70"/>
        <v>1</v>
      </c>
      <c r="AL194" s="44">
        <f t="shared" si="71"/>
        <v>621.66999999999996</v>
      </c>
      <c r="AM194" s="44">
        <f t="shared" si="72"/>
        <v>703.13</v>
      </c>
      <c r="AN194" s="40">
        <f t="shared" si="73"/>
        <v>1067567</v>
      </c>
      <c r="AO194" s="45">
        <f t="shared" si="74"/>
        <v>2.8574476651868366E-2</v>
      </c>
      <c r="AP194" s="40">
        <f t="shared" si="75"/>
        <v>8078.0616984364906</v>
      </c>
      <c r="AQ194" s="41">
        <v>0</v>
      </c>
      <c r="AR194" s="40">
        <f t="shared" si="76"/>
        <v>792943</v>
      </c>
      <c r="AS194" s="40">
        <f t="shared" si="77"/>
        <v>27990</v>
      </c>
      <c r="AT194" s="40">
        <f t="shared" si="78"/>
        <v>96412.1</v>
      </c>
      <c r="AU194" s="40">
        <f t="shared" si="79"/>
        <v>756875</v>
      </c>
      <c r="AV194" s="46">
        <f t="shared" si="80"/>
        <v>792943</v>
      </c>
      <c r="AW194" s="40">
        <f>AX194-AV194</f>
        <v>0</v>
      </c>
      <c r="AX194" s="59">
        <f>IF(D194&gt;AV194,AV194+(D194-AV194),AV194)</f>
        <v>792943</v>
      </c>
    </row>
    <row r="195" spans="1:50" ht="15" customHeight="1" x14ac:dyDescent="0.25">
      <c r="A195" s="51">
        <v>20</v>
      </c>
      <c r="B195" s="51">
        <v>300</v>
      </c>
      <c r="C195" s="52" t="s">
        <v>346</v>
      </c>
      <c r="D195" s="39">
        <v>442427</v>
      </c>
      <c r="E195" s="40">
        <v>0</v>
      </c>
      <c r="F195" s="41">
        <v>1340</v>
      </c>
      <c r="G195" s="40">
        <v>1342</v>
      </c>
      <c r="H195" s="42">
        <v>2.3220000000000001</v>
      </c>
      <c r="I195" s="41">
        <v>558</v>
      </c>
      <c r="J195" s="43">
        <f t="shared" si="54"/>
        <v>0.4158</v>
      </c>
      <c r="K195" s="41">
        <v>182</v>
      </c>
      <c r="L195" s="41">
        <v>658</v>
      </c>
      <c r="M195" s="41">
        <v>116</v>
      </c>
      <c r="N195" s="41">
        <f t="shared" si="55"/>
        <v>27.659600000000001</v>
      </c>
      <c r="O195" s="41">
        <f t="shared" si="56"/>
        <v>17.629200000000001</v>
      </c>
      <c r="P195" s="41">
        <v>939</v>
      </c>
      <c r="Q195" s="41">
        <v>1243</v>
      </c>
      <c r="R195" s="41">
        <v>1283</v>
      </c>
      <c r="S195" s="41">
        <v>1325</v>
      </c>
      <c r="T195" s="53">
        <v>1340</v>
      </c>
      <c r="U195" s="53">
        <f t="shared" si="57"/>
        <v>1340</v>
      </c>
      <c r="V195" s="44">
        <f t="shared" si="58"/>
        <v>0</v>
      </c>
      <c r="W195" s="54">
        <v>788779</v>
      </c>
      <c r="X195" s="55">
        <v>882182</v>
      </c>
      <c r="Y195" s="41">
        <v>1.2668325104208977</v>
      </c>
      <c r="Z195" s="41">
        <f t="shared" si="59"/>
        <v>1057.7562</v>
      </c>
      <c r="AA195" s="41">
        <f t="shared" si="60"/>
        <v>0</v>
      </c>
      <c r="AB195" s="41">
        <f t="shared" si="61"/>
        <v>0.426315</v>
      </c>
      <c r="AC195" s="41" t="str">
        <f t="shared" si="62"/>
        <v/>
      </c>
      <c r="AD195" s="41" t="str">
        <f t="shared" si="63"/>
        <v/>
      </c>
      <c r="AE195" s="41">
        <f t="shared" si="64"/>
        <v>865.81399999999996</v>
      </c>
      <c r="AF195" s="41">
        <f t="shared" si="65"/>
        <v>630</v>
      </c>
      <c r="AG195" s="41">
        <f t="shared" si="66"/>
        <v>0</v>
      </c>
      <c r="AH195" s="41" t="str">
        <f t="shared" si="67"/>
        <v/>
      </c>
      <c r="AI195" s="41" t="str">
        <f t="shared" si="68"/>
        <v/>
      </c>
      <c r="AJ195" s="41" t="str">
        <f t="shared" si="69"/>
        <v/>
      </c>
      <c r="AK195" s="41" t="str">
        <f t="shared" si="70"/>
        <v/>
      </c>
      <c r="AL195" s="44">
        <f t="shared" si="71"/>
        <v>630</v>
      </c>
      <c r="AM195" s="44">
        <f t="shared" si="72"/>
        <v>712.55</v>
      </c>
      <c r="AN195" s="40">
        <f t="shared" si="73"/>
        <v>619974</v>
      </c>
      <c r="AO195" s="45">
        <f t="shared" si="74"/>
        <v>2.8574476651868366E-2</v>
      </c>
      <c r="AP195" s="40">
        <f t="shared" si="75"/>
        <v>5073.3126061092726</v>
      </c>
      <c r="AQ195" s="41">
        <v>0</v>
      </c>
      <c r="AR195" s="40">
        <f t="shared" si="76"/>
        <v>447500</v>
      </c>
      <c r="AS195" s="40">
        <f t="shared" si="77"/>
        <v>13420</v>
      </c>
      <c r="AT195" s="40">
        <f t="shared" si="78"/>
        <v>44109.100000000006</v>
      </c>
      <c r="AU195" s="40">
        <f t="shared" si="79"/>
        <v>429007</v>
      </c>
      <c r="AV195" s="46">
        <f t="shared" si="80"/>
        <v>447500</v>
      </c>
      <c r="AW195" s="40">
        <f>AX195-AV195</f>
        <v>0</v>
      </c>
      <c r="AX195" s="59">
        <f>IF(D195&gt;AV195,AV195+(D195-AV195),AV195)</f>
        <v>447500</v>
      </c>
    </row>
    <row r="196" spans="1:50" ht="15" customHeight="1" x14ac:dyDescent="0.25">
      <c r="A196" s="51">
        <v>20</v>
      </c>
      <c r="B196" s="51">
        <v>400</v>
      </c>
      <c r="C196" s="52" t="s">
        <v>401</v>
      </c>
      <c r="D196" s="39">
        <v>1211160</v>
      </c>
      <c r="E196" s="40">
        <v>0</v>
      </c>
      <c r="F196" s="41">
        <v>5931</v>
      </c>
      <c r="G196" s="40">
        <v>6549</v>
      </c>
      <c r="H196" s="42">
        <v>2.621</v>
      </c>
      <c r="I196" s="41">
        <v>1434</v>
      </c>
      <c r="J196" s="43">
        <f t="shared" si="54"/>
        <v>0.219</v>
      </c>
      <c r="K196" s="41">
        <v>136</v>
      </c>
      <c r="L196" s="41">
        <v>2482</v>
      </c>
      <c r="M196" s="41">
        <v>428</v>
      </c>
      <c r="N196" s="41">
        <f t="shared" si="55"/>
        <v>5.4795000000000007</v>
      </c>
      <c r="O196" s="41">
        <f t="shared" si="56"/>
        <v>17.244200000000003</v>
      </c>
      <c r="P196" s="41">
        <v>1883</v>
      </c>
      <c r="Q196" s="41">
        <v>2827</v>
      </c>
      <c r="R196" s="41">
        <v>3514</v>
      </c>
      <c r="S196" s="41">
        <v>4398</v>
      </c>
      <c r="T196" s="53">
        <v>5931</v>
      </c>
      <c r="U196" s="53">
        <f t="shared" si="57"/>
        <v>5931</v>
      </c>
      <c r="V196" s="44">
        <f t="shared" si="58"/>
        <v>0</v>
      </c>
      <c r="W196" s="54">
        <v>5091577</v>
      </c>
      <c r="X196" s="55">
        <v>3370027</v>
      </c>
      <c r="Y196" s="41">
        <v>2.9992988384502168</v>
      </c>
      <c r="Z196" s="41">
        <f t="shared" si="59"/>
        <v>1977.4621999999999</v>
      </c>
      <c r="AA196" s="41">
        <f t="shared" si="60"/>
        <v>0</v>
      </c>
      <c r="AB196" s="41">
        <f t="shared" si="61"/>
        <v>0.426315</v>
      </c>
      <c r="AC196" s="41" t="str">
        <f t="shared" si="62"/>
        <v/>
      </c>
      <c r="AD196" s="41" t="str">
        <f t="shared" si="63"/>
        <v/>
      </c>
      <c r="AE196" s="41" t="str">
        <f t="shared" si="64"/>
        <v/>
      </c>
      <c r="AF196" s="41" t="str">
        <f t="shared" si="65"/>
        <v/>
      </c>
      <c r="AG196" s="41">
        <f t="shared" si="66"/>
        <v>528.11914485</v>
      </c>
      <c r="AH196" s="41" t="str">
        <f t="shared" si="67"/>
        <v/>
      </c>
      <c r="AI196" s="41" t="str">
        <f t="shared" si="68"/>
        <v/>
      </c>
      <c r="AJ196" s="41" t="str">
        <f t="shared" si="69"/>
        <v/>
      </c>
      <c r="AK196" s="41" t="str">
        <f t="shared" si="70"/>
        <v/>
      </c>
      <c r="AL196" s="44">
        <f t="shared" si="71"/>
        <v>528.12</v>
      </c>
      <c r="AM196" s="44">
        <f t="shared" si="72"/>
        <v>597.32000000000005</v>
      </c>
      <c r="AN196" s="40">
        <f t="shared" si="73"/>
        <v>1741233</v>
      </c>
      <c r="AO196" s="45">
        <f t="shared" si="74"/>
        <v>2.8574476651868366E-2</v>
      </c>
      <c r="AP196" s="40">
        <f t="shared" si="75"/>
        <v>15146.55856228582</v>
      </c>
      <c r="AQ196" s="41">
        <v>0</v>
      </c>
      <c r="AR196" s="40">
        <f t="shared" si="76"/>
        <v>1226307</v>
      </c>
      <c r="AS196" s="40">
        <f t="shared" si="77"/>
        <v>65490</v>
      </c>
      <c r="AT196" s="40">
        <f t="shared" si="78"/>
        <v>168501.35</v>
      </c>
      <c r="AU196" s="40">
        <f t="shared" si="79"/>
        <v>1145670</v>
      </c>
      <c r="AV196" s="46">
        <f t="shared" si="80"/>
        <v>1226307</v>
      </c>
      <c r="AW196" s="40">
        <f>AX196-AV196</f>
        <v>0</v>
      </c>
      <c r="AX196" s="59">
        <f>IF(D196&gt;AV196,AV196+(D196-AV196),AV196)</f>
        <v>1226307</v>
      </c>
    </row>
    <row r="197" spans="1:50" ht="15" customHeight="1" x14ac:dyDescent="0.25">
      <c r="A197" s="51">
        <v>20</v>
      </c>
      <c r="B197" s="51">
        <v>500</v>
      </c>
      <c r="C197" s="52" t="s">
        <v>485</v>
      </c>
      <c r="D197" s="39">
        <v>308732</v>
      </c>
      <c r="E197" s="40">
        <v>0</v>
      </c>
      <c r="F197" s="41">
        <v>1197</v>
      </c>
      <c r="G197" s="40">
        <v>1221</v>
      </c>
      <c r="H197" s="42">
        <v>2.7309999999999999</v>
      </c>
      <c r="I197" s="41">
        <v>342</v>
      </c>
      <c r="J197" s="43">
        <f t="shared" si="54"/>
        <v>0.28010000000000002</v>
      </c>
      <c r="K197" s="41">
        <v>52</v>
      </c>
      <c r="L197" s="41">
        <v>403</v>
      </c>
      <c r="M197" s="41">
        <v>42</v>
      </c>
      <c r="N197" s="41">
        <f t="shared" si="55"/>
        <v>12.9032</v>
      </c>
      <c r="O197" s="41">
        <f t="shared" si="56"/>
        <v>10.421800000000001</v>
      </c>
      <c r="P197" s="41">
        <v>479</v>
      </c>
      <c r="Q197" s="41">
        <v>705</v>
      </c>
      <c r="R197" s="41">
        <v>874</v>
      </c>
      <c r="S197" s="41">
        <v>1054</v>
      </c>
      <c r="T197" s="53">
        <v>1197</v>
      </c>
      <c r="U197" s="53">
        <f t="shared" si="57"/>
        <v>1197</v>
      </c>
      <c r="V197" s="44">
        <f t="shared" si="58"/>
        <v>0</v>
      </c>
      <c r="W197" s="54">
        <v>932242</v>
      </c>
      <c r="X197" s="55">
        <v>509367</v>
      </c>
      <c r="Y197" s="41">
        <v>1.447570027351478</v>
      </c>
      <c r="Z197" s="41">
        <f t="shared" si="59"/>
        <v>826.90300000000002</v>
      </c>
      <c r="AA197" s="41">
        <f t="shared" si="60"/>
        <v>0</v>
      </c>
      <c r="AB197" s="41">
        <f t="shared" si="61"/>
        <v>0.426315</v>
      </c>
      <c r="AC197" s="41" t="str">
        <f t="shared" si="62"/>
        <v/>
      </c>
      <c r="AD197" s="41" t="str">
        <f t="shared" si="63"/>
        <v/>
      </c>
      <c r="AE197" s="41">
        <f t="shared" si="64"/>
        <v>821.40699999999993</v>
      </c>
      <c r="AF197" s="41">
        <f t="shared" si="65"/>
        <v>630</v>
      </c>
      <c r="AG197" s="41">
        <f t="shared" si="66"/>
        <v>0</v>
      </c>
      <c r="AH197" s="41" t="str">
        <f t="shared" si="67"/>
        <v/>
      </c>
      <c r="AI197" s="41" t="str">
        <f t="shared" si="68"/>
        <v/>
      </c>
      <c r="AJ197" s="41" t="str">
        <f t="shared" si="69"/>
        <v/>
      </c>
      <c r="AK197" s="41" t="str">
        <f t="shared" si="70"/>
        <v/>
      </c>
      <c r="AL197" s="44">
        <f t="shared" si="71"/>
        <v>630</v>
      </c>
      <c r="AM197" s="44">
        <f t="shared" si="72"/>
        <v>712.55</v>
      </c>
      <c r="AN197" s="40">
        <f t="shared" si="73"/>
        <v>472595</v>
      </c>
      <c r="AO197" s="45">
        <f t="shared" si="74"/>
        <v>2.8574476651868366E-2</v>
      </c>
      <c r="AP197" s="40">
        <f t="shared" si="75"/>
        <v>4682.2994676051057</v>
      </c>
      <c r="AQ197" s="41">
        <v>0</v>
      </c>
      <c r="AR197" s="40">
        <f t="shared" si="76"/>
        <v>313414</v>
      </c>
      <c r="AS197" s="40">
        <f t="shared" si="77"/>
        <v>12210</v>
      </c>
      <c r="AT197" s="40">
        <f t="shared" si="78"/>
        <v>25468.350000000002</v>
      </c>
      <c r="AU197" s="40">
        <f t="shared" si="79"/>
        <v>296522</v>
      </c>
      <c r="AV197" s="46">
        <f t="shared" si="80"/>
        <v>313414</v>
      </c>
      <c r="AW197" s="40">
        <f>AX197-AV197</f>
        <v>0</v>
      </c>
      <c r="AX197" s="59">
        <f>IF(D197&gt;AV197,AV197+(D197-AV197),AV197)</f>
        <v>313414</v>
      </c>
    </row>
    <row r="198" spans="1:50" ht="15" customHeight="1" x14ac:dyDescent="0.25">
      <c r="A198" s="51">
        <v>20</v>
      </c>
      <c r="B198" s="51">
        <v>600</v>
      </c>
      <c r="C198" s="52" t="s">
        <v>815</v>
      </c>
      <c r="D198" s="39">
        <v>313771</v>
      </c>
      <c r="E198" s="40">
        <v>0</v>
      </c>
      <c r="F198" s="41">
        <v>782</v>
      </c>
      <c r="G198" s="40">
        <v>774</v>
      </c>
      <c r="H198" s="42">
        <v>2.3820000000000001</v>
      </c>
      <c r="I198" s="41">
        <v>147</v>
      </c>
      <c r="J198" s="43">
        <f t="shared" si="54"/>
        <v>0.18990000000000001</v>
      </c>
      <c r="K198" s="41">
        <v>127</v>
      </c>
      <c r="L198" s="41">
        <v>316</v>
      </c>
      <c r="M198" s="41">
        <v>69</v>
      </c>
      <c r="N198" s="41">
        <f t="shared" si="55"/>
        <v>40.189900000000002</v>
      </c>
      <c r="O198" s="41">
        <f t="shared" si="56"/>
        <v>21.8354</v>
      </c>
      <c r="P198" s="41">
        <v>718</v>
      </c>
      <c r="Q198" s="41">
        <v>762</v>
      </c>
      <c r="R198" s="41">
        <v>871</v>
      </c>
      <c r="S198" s="41">
        <v>836</v>
      </c>
      <c r="T198" s="57">
        <v>782</v>
      </c>
      <c r="U198" s="53">
        <f t="shared" si="57"/>
        <v>871</v>
      </c>
      <c r="V198" s="44">
        <f t="shared" si="58"/>
        <v>11.14</v>
      </c>
      <c r="W198" s="54">
        <v>404461</v>
      </c>
      <c r="X198" s="55">
        <v>566865</v>
      </c>
      <c r="Y198" s="41">
        <v>1.0651528115188178</v>
      </c>
      <c r="Z198" s="41">
        <f t="shared" si="59"/>
        <v>734.16700000000003</v>
      </c>
      <c r="AA198" s="41">
        <f t="shared" si="60"/>
        <v>0</v>
      </c>
      <c r="AB198" s="41">
        <f t="shared" si="61"/>
        <v>0.426315</v>
      </c>
      <c r="AC198" s="41" t="str">
        <f t="shared" si="62"/>
        <v/>
      </c>
      <c r="AD198" s="41" t="str">
        <f t="shared" si="63"/>
        <v/>
      </c>
      <c r="AE198" s="41">
        <f t="shared" si="64"/>
        <v>657.35799999999995</v>
      </c>
      <c r="AF198" s="41">
        <f t="shared" si="65"/>
        <v>630</v>
      </c>
      <c r="AG198" s="41">
        <f t="shared" si="66"/>
        <v>0</v>
      </c>
      <c r="AH198" s="41" t="str">
        <f t="shared" si="67"/>
        <v/>
      </c>
      <c r="AI198" s="41" t="str">
        <f t="shared" si="68"/>
        <v/>
      </c>
      <c r="AJ198" s="41" t="str">
        <f t="shared" si="69"/>
        <v/>
      </c>
      <c r="AK198" s="41" t="str">
        <f t="shared" si="70"/>
        <v/>
      </c>
      <c r="AL198" s="44">
        <f t="shared" si="71"/>
        <v>630</v>
      </c>
      <c r="AM198" s="44">
        <f t="shared" si="72"/>
        <v>712.55</v>
      </c>
      <c r="AN198" s="40">
        <f t="shared" si="73"/>
        <v>379086</v>
      </c>
      <c r="AO198" s="45">
        <f t="shared" si="74"/>
        <v>2.8574476651868366E-2</v>
      </c>
      <c r="AP198" s="40">
        <f t="shared" si="75"/>
        <v>1866.3419425167824</v>
      </c>
      <c r="AQ198" s="41">
        <v>0</v>
      </c>
      <c r="AR198" s="40">
        <f t="shared" si="76"/>
        <v>315637</v>
      </c>
      <c r="AS198" s="40">
        <f t="shared" si="77"/>
        <v>7740</v>
      </c>
      <c r="AT198" s="40">
        <f t="shared" si="78"/>
        <v>28343.25</v>
      </c>
      <c r="AU198" s="40">
        <f t="shared" si="79"/>
        <v>306031</v>
      </c>
      <c r="AV198" s="46">
        <f t="shared" si="80"/>
        <v>315637</v>
      </c>
      <c r="AW198" s="40">
        <f>AX198-AV198</f>
        <v>0</v>
      </c>
      <c r="AX198" s="59">
        <f>IF(D198&gt;AV198,AV198+(D198-AV198),AV198)</f>
        <v>315637</v>
      </c>
    </row>
    <row r="199" spans="1:50" ht="15" customHeight="1" x14ac:dyDescent="0.25">
      <c r="A199" s="51">
        <v>21</v>
      </c>
      <c r="B199" s="51">
        <v>100</v>
      </c>
      <c r="C199" s="52" t="s">
        <v>12</v>
      </c>
      <c r="D199" s="39">
        <v>1580675</v>
      </c>
      <c r="E199" s="40">
        <v>0</v>
      </c>
      <c r="F199" s="41">
        <v>11070</v>
      </c>
      <c r="G199" s="40">
        <v>14156</v>
      </c>
      <c r="H199" s="42">
        <v>2.0059999999999998</v>
      </c>
      <c r="I199" s="41">
        <v>14568</v>
      </c>
      <c r="J199" s="43">
        <f t="shared" si="54"/>
        <v>1.0290999999999999</v>
      </c>
      <c r="K199" s="41">
        <v>916</v>
      </c>
      <c r="L199" s="41">
        <v>7270</v>
      </c>
      <c r="M199" s="41">
        <v>1652</v>
      </c>
      <c r="N199" s="41">
        <f t="shared" si="55"/>
        <v>12.5997</v>
      </c>
      <c r="O199" s="41">
        <f t="shared" si="56"/>
        <v>22.723499999999998</v>
      </c>
      <c r="P199" s="41">
        <v>6973</v>
      </c>
      <c r="Q199" s="41">
        <v>7608</v>
      </c>
      <c r="R199" s="41">
        <v>7838</v>
      </c>
      <c r="S199" s="41">
        <v>8820</v>
      </c>
      <c r="T199" s="53">
        <v>11070</v>
      </c>
      <c r="U199" s="53">
        <f t="shared" si="57"/>
        <v>11070</v>
      </c>
      <c r="V199" s="44">
        <f t="shared" si="58"/>
        <v>0</v>
      </c>
      <c r="W199" s="54">
        <v>19351097</v>
      </c>
      <c r="X199" s="55">
        <v>7304856</v>
      </c>
      <c r="Y199" s="41">
        <v>16.701209812555117</v>
      </c>
      <c r="Z199" s="41">
        <f t="shared" si="59"/>
        <v>662.82619999999997</v>
      </c>
      <c r="AA199" s="41">
        <f t="shared" si="60"/>
        <v>0</v>
      </c>
      <c r="AB199" s="41">
        <f t="shared" si="61"/>
        <v>0.426315</v>
      </c>
      <c r="AC199" s="41" t="str">
        <f t="shared" si="62"/>
        <v/>
      </c>
      <c r="AD199" s="41" t="str">
        <f t="shared" si="63"/>
        <v/>
      </c>
      <c r="AE199" s="41" t="str">
        <f t="shared" si="64"/>
        <v/>
      </c>
      <c r="AF199" s="41" t="str">
        <f t="shared" si="65"/>
        <v/>
      </c>
      <c r="AG199" s="41">
        <f t="shared" si="66"/>
        <v>0</v>
      </c>
      <c r="AH199" s="41">
        <f t="shared" si="67"/>
        <v>637.0719589749998</v>
      </c>
      <c r="AI199" s="41" t="str">
        <f t="shared" si="68"/>
        <v/>
      </c>
      <c r="AJ199" s="41" t="str">
        <f t="shared" si="69"/>
        <v/>
      </c>
      <c r="AK199" s="41" t="str">
        <f t="shared" si="70"/>
        <v/>
      </c>
      <c r="AL199" s="44">
        <f t="shared" si="71"/>
        <v>637.07000000000005</v>
      </c>
      <c r="AM199" s="44">
        <f t="shared" si="72"/>
        <v>720.55</v>
      </c>
      <c r="AN199" s="40">
        <f t="shared" si="73"/>
        <v>1950443</v>
      </c>
      <c r="AO199" s="45">
        <f t="shared" si="74"/>
        <v>2.8574476651868366E-2</v>
      </c>
      <c r="AP199" s="40">
        <f t="shared" si="75"/>
        <v>10565.927082608063</v>
      </c>
      <c r="AQ199" s="41">
        <v>0</v>
      </c>
      <c r="AR199" s="40">
        <f t="shared" si="76"/>
        <v>1591241</v>
      </c>
      <c r="AS199" s="40">
        <f t="shared" si="77"/>
        <v>141560</v>
      </c>
      <c r="AT199" s="40">
        <f t="shared" si="78"/>
        <v>365242.80000000005</v>
      </c>
      <c r="AU199" s="40">
        <f t="shared" si="79"/>
        <v>1439115</v>
      </c>
      <c r="AV199" s="46">
        <f t="shared" si="80"/>
        <v>1591241</v>
      </c>
      <c r="AW199" s="40">
        <f>AX199-AV199</f>
        <v>0</v>
      </c>
      <c r="AX199" s="59">
        <f>IF(D199&gt;AV199,AV199+(D199-AV199),AV199)</f>
        <v>1591241</v>
      </c>
    </row>
    <row r="200" spans="1:50" ht="15" customHeight="1" x14ac:dyDescent="0.25">
      <c r="A200" s="51">
        <v>21</v>
      </c>
      <c r="B200" s="51">
        <v>200</v>
      </c>
      <c r="C200" s="52" t="s">
        <v>87</v>
      </c>
      <c r="D200" s="39">
        <v>115585</v>
      </c>
      <c r="E200" s="40">
        <v>0</v>
      </c>
      <c r="F200" s="41">
        <v>489</v>
      </c>
      <c r="G200" s="40">
        <v>492</v>
      </c>
      <c r="H200" s="42">
        <v>2.3210000000000002</v>
      </c>
      <c r="I200" s="41">
        <v>389</v>
      </c>
      <c r="J200" s="43">
        <f t="shared" si="54"/>
        <v>0.79069999999999996</v>
      </c>
      <c r="K200" s="41">
        <v>71</v>
      </c>
      <c r="L200" s="41">
        <v>275</v>
      </c>
      <c r="M200" s="41">
        <v>53</v>
      </c>
      <c r="N200" s="41">
        <f t="shared" si="55"/>
        <v>25.818200000000001</v>
      </c>
      <c r="O200" s="41">
        <f t="shared" si="56"/>
        <v>19.2727</v>
      </c>
      <c r="P200" s="41">
        <v>414</v>
      </c>
      <c r="Q200" s="41">
        <v>473</v>
      </c>
      <c r="R200" s="41">
        <v>441</v>
      </c>
      <c r="S200" s="41">
        <v>450</v>
      </c>
      <c r="T200" s="57">
        <v>489</v>
      </c>
      <c r="U200" s="53">
        <f t="shared" si="57"/>
        <v>489</v>
      </c>
      <c r="V200" s="44">
        <f t="shared" si="58"/>
        <v>0</v>
      </c>
      <c r="W200" s="54">
        <v>319907</v>
      </c>
      <c r="X200" s="55">
        <v>243018</v>
      </c>
      <c r="Y200" s="41">
        <v>0.48016863398594894</v>
      </c>
      <c r="Z200" s="41">
        <f t="shared" si="59"/>
        <v>1018.3922</v>
      </c>
      <c r="AA200" s="41">
        <f t="shared" si="60"/>
        <v>0</v>
      </c>
      <c r="AB200" s="41">
        <f t="shared" si="61"/>
        <v>0.426315</v>
      </c>
      <c r="AC200" s="41" t="str">
        <f t="shared" si="62"/>
        <v/>
      </c>
      <c r="AD200" s="41" t="str">
        <f t="shared" si="63"/>
        <v/>
      </c>
      <c r="AE200" s="41">
        <f t="shared" si="64"/>
        <v>553.86400000000003</v>
      </c>
      <c r="AF200" s="41">
        <f t="shared" si="65"/>
        <v>553.86400000000003</v>
      </c>
      <c r="AG200" s="41">
        <f t="shared" si="66"/>
        <v>0</v>
      </c>
      <c r="AH200" s="41" t="str">
        <f t="shared" si="67"/>
        <v/>
      </c>
      <c r="AI200" s="41" t="str">
        <f t="shared" si="68"/>
        <v/>
      </c>
      <c r="AJ200" s="41" t="str">
        <f t="shared" si="69"/>
        <v/>
      </c>
      <c r="AK200" s="41" t="str">
        <f t="shared" si="70"/>
        <v/>
      </c>
      <c r="AL200" s="44">
        <f t="shared" si="71"/>
        <v>553.86</v>
      </c>
      <c r="AM200" s="44">
        <f t="shared" si="72"/>
        <v>626.42999999999995</v>
      </c>
      <c r="AN200" s="40">
        <f t="shared" si="73"/>
        <v>171822</v>
      </c>
      <c r="AO200" s="45">
        <f t="shared" si="74"/>
        <v>2.8574476651868366E-2</v>
      </c>
      <c r="AP200" s="40">
        <f t="shared" si="75"/>
        <v>1606.9428434711213</v>
      </c>
      <c r="AQ200" s="41">
        <v>0</v>
      </c>
      <c r="AR200" s="40">
        <f t="shared" si="76"/>
        <v>117192</v>
      </c>
      <c r="AS200" s="40">
        <f t="shared" si="77"/>
        <v>4920</v>
      </c>
      <c r="AT200" s="40">
        <f t="shared" si="78"/>
        <v>12150.900000000001</v>
      </c>
      <c r="AU200" s="40">
        <f t="shared" si="79"/>
        <v>110665</v>
      </c>
      <c r="AV200" s="46">
        <f t="shared" si="80"/>
        <v>117192</v>
      </c>
      <c r="AW200" s="40">
        <f>AX200-AV200</f>
        <v>0</v>
      </c>
      <c r="AX200" s="59">
        <f>IF(D200&gt;AV200,AV200+(D200-AV200),AV200)</f>
        <v>117192</v>
      </c>
    </row>
    <row r="201" spans="1:50" ht="15" customHeight="1" x14ac:dyDescent="0.25">
      <c r="A201" s="51">
        <v>21</v>
      </c>
      <c r="B201" s="51">
        <v>300</v>
      </c>
      <c r="C201" s="52" t="s">
        <v>120</v>
      </c>
      <c r="D201" s="39">
        <v>99172</v>
      </c>
      <c r="E201" s="40">
        <v>0</v>
      </c>
      <c r="F201" s="41">
        <v>502</v>
      </c>
      <c r="G201" s="40">
        <v>494</v>
      </c>
      <c r="H201" s="42">
        <v>2.4900000000000002</v>
      </c>
      <c r="I201" s="41">
        <v>73</v>
      </c>
      <c r="J201" s="43">
        <f t="shared" si="54"/>
        <v>0.14779999999999999</v>
      </c>
      <c r="K201" s="41">
        <v>44</v>
      </c>
      <c r="L201" s="41">
        <v>207</v>
      </c>
      <c r="M201" s="41">
        <v>40</v>
      </c>
      <c r="N201" s="41">
        <f t="shared" si="55"/>
        <v>21.256</v>
      </c>
      <c r="O201" s="41">
        <f t="shared" si="56"/>
        <v>19.323699999999999</v>
      </c>
      <c r="P201" s="41">
        <v>278</v>
      </c>
      <c r="Q201" s="41">
        <v>364</v>
      </c>
      <c r="R201" s="41">
        <v>361</v>
      </c>
      <c r="S201" s="41">
        <v>329</v>
      </c>
      <c r="T201" s="57">
        <v>502</v>
      </c>
      <c r="U201" s="53">
        <f t="shared" si="57"/>
        <v>502</v>
      </c>
      <c r="V201" s="44">
        <f t="shared" si="58"/>
        <v>1.59</v>
      </c>
      <c r="W201" s="54">
        <v>271289</v>
      </c>
      <c r="X201" s="55">
        <v>183296</v>
      </c>
      <c r="Y201" s="41">
        <v>0.44492638575931626</v>
      </c>
      <c r="Z201" s="41">
        <f t="shared" si="59"/>
        <v>1128.2764999999999</v>
      </c>
      <c r="AA201" s="41">
        <f t="shared" si="60"/>
        <v>0</v>
      </c>
      <c r="AB201" s="41">
        <f t="shared" si="61"/>
        <v>0.426315</v>
      </c>
      <c r="AC201" s="41" t="str">
        <f t="shared" si="62"/>
        <v/>
      </c>
      <c r="AD201" s="41" t="str">
        <f t="shared" si="63"/>
        <v/>
      </c>
      <c r="AE201" s="41">
        <f t="shared" si="64"/>
        <v>554.59799999999996</v>
      </c>
      <c r="AF201" s="41">
        <f t="shared" si="65"/>
        <v>554.59799999999996</v>
      </c>
      <c r="AG201" s="41">
        <f t="shared" si="66"/>
        <v>0</v>
      </c>
      <c r="AH201" s="41" t="str">
        <f t="shared" si="67"/>
        <v/>
      </c>
      <c r="AI201" s="41" t="str">
        <f t="shared" si="68"/>
        <v/>
      </c>
      <c r="AJ201" s="41" t="str">
        <f t="shared" si="69"/>
        <v/>
      </c>
      <c r="AK201" s="41" t="str">
        <f t="shared" si="70"/>
        <v/>
      </c>
      <c r="AL201" s="44">
        <f t="shared" si="71"/>
        <v>554.6</v>
      </c>
      <c r="AM201" s="44">
        <f t="shared" si="72"/>
        <v>627.27</v>
      </c>
      <c r="AN201" s="40">
        <f t="shared" si="73"/>
        <v>194217</v>
      </c>
      <c r="AO201" s="45">
        <f t="shared" si="74"/>
        <v>2.8574476651868366E-2</v>
      </c>
      <c r="AP201" s="40">
        <f t="shared" si="75"/>
        <v>2715.861133376829</v>
      </c>
      <c r="AQ201" s="41">
        <v>0</v>
      </c>
      <c r="AR201" s="40">
        <f t="shared" si="76"/>
        <v>101888</v>
      </c>
      <c r="AS201" s="40">
        <f t="shared" si="77"/>
        <v>4940</v>
      </c>
      <c r="AT201" s="40">
        <f t="shared" si="78"/>
        <v>9164.8000000000011</v>
      </c>
      <c r="AU201" s="40">
        <f t="shared" si="79"/>
        <v>94232</v>
      </c>
      <c r="AV201" s="46">
        <f t="shared" si="80"/>
        <v>101888</v>
      </c>
      <c r="AW201" s="40">
        <f>AX201-AV201</f>
        <v>0</v>
      </c>
      <c r="AX201" s="59">
        <f>IF(D201&gt;AV201,AV201+(D201-AV201),AV201)</f>
        <v>101888</v>
      </c>
    </row>
    <row r="202" spans="1:50" ht="15" customHeight="1" x14ac:dyDescent="0.25">
      <c r="A202" s="51">
        <v>21</v>
      </c>
      <c r="B202" s="51">
        <v>400</v>
      </c>
      <c r="C202" s="52" t="s">
        <v>249</v>
      </c>
      <c r="D202" s="39">
        <v>179638</v>
      </c>
      <c r="E202" s="40">
        <v>0</v>
      </c>
      <c r="F202" s="41">
        <v>612</v>
      </c>
      <c r="G202" s="40">
        <v>599</v>
      </c>
      <c r="H202" s="42">
        <v>2.1190000000000002</v>
      </c>
      <c r="I202" s="41">
        <v>160</v>
      </c>
      <c r="J202" s="43">
        <f t="shared" si="54"/>
        <v>0.2671</v>
      </c>
      <c r="K202" s="41">
        <v>90</v>
      </c>
      <c r="L202" s="41">
        <v>335</v>
      </c>
      <c r="M202" s="41">
        <v>102</v>
      </c>
      <c r="N202" s="41">
        <f t="shared" si="55"/>
        <v>26.865699999999997</v>
      </c>
      <c r="O202" s="41">
        <f t="shared" si="56"/>
        <v>30.447800000000001</v>
      </c>
      <c r="P202" s="41">
        <v>553</v>
      </c>
      <c r="Q202" s="41">
        <v>571</v>
      </c>
      <c r="R202" s="41">
        <v>566</v>
      </c>
      <c r="S202" s="41">
        <v>566</v>
      </c>
      <c r="T202" s="57">
        <v>612</v>
      </c>
      <c r="U202" s="53">
        <f t="shared" si="57"/>
        <v>612</v>
      </c>
      <c r="V202" s="44">
        <f t="shared" si="58"/>
        <v>2.12</v>
      </c>
      <c r="W202" s="54">
        <v>234181</v>
      </c>
      <c r="X202" s="55">
        <v>227651</v>
      </c>
      <c r="Y202" s="41">
        <v>0.78846504308128074</v>
      </c>
      <c r="Z202" s="41">
        <f t="shared" si="59"/>
        <v>776.19169999999997</v>
      </c>
      <c r="AA202" s="41">
        <f t="shared" si="60"/>
        <v>0</v>
      </c>
      <c r="AB202" s="41">
        <f t="shared" si="61"/>
        <v>0.426315</v>
      </c>
      <c r="AC202" s="41" t="str">
        <f t="shared" si="62"/>
        <v/>
      </c>
      <c r="AD202" s="41" t="str">
        <f t="shared" si="63"/>
        <v/>
      </c>
      <c r="AE202" s="41">
        <f t="shared" si="64"/>
        <v>593.13300000000004</v>
      </c>
      <c r="AF202" s="41">
        <f t="shared" si="65"/>
        <v>593.13300000000004</v>
      </c>
      <c r="AG202" s="41">
        <f t="shared" si="66"/>
        <v>0</v>
      </c>
      <c r="AH202" s="41" t="str">
        <f t="shared" si="67"/>
        <v/>
      </c>
      <c r="AI202" s="41" t="str">
        <f t="shared" si="68"/>
        <v/>
      </c>
      <c r="AJ202" s="41" t="str">
        <f t="shared" si="69"/>
        <v/>
      </c>
      <c r="AK202" s="41" t="str">
        <f t="shared" si="70"/>
        <v/>
      </c>
      <c r="AL202" s="44">
        <f t="shared" si="71"/>
        <v>593.13</v>
      </c>
      <c r="AM202" s="44">
        <f t="shared" si="72"/>
        <v>670.85</v>
      </c>
      <c r="AN202" s="40">
        <f t="shared" si="73"/>
        <v>302004</v>
      </c>
      <c r="AO202" s="45">
        <f t="shared" si="74"/>
        <v>2.8574476651868366E-2</v>
      </c>
      <c r="AP202" s="40">
        <f t="shared" si="75"/>
        <v>3496.5444099825245</v>
      </c>
      <c r="AQ202" s="41">
        <v>0</v>
      </c>
      <c r="AR202" s="40">
        <f t="shared" si="76"/>
        <v>183135</v>
      </c>
      <c r="AS202" s="40">
        <f t="shared" si="77"/>
        <v>5990</v>
      </c>
      <c r="AT202" s="40">
        <f t="shared" si="78"/>
        <v>11382.550000000001</v>
      </c>
      <c r="AU202" s="40">
        <f t="shared" si="79"/>
        <v>173648</v>
      </c>
      <c r="AV202" s="46">
        <f t="shared" si="80"/>
        <v>183135</v>
      </c>
      <c r="AW202" s="40">
        <f>AX202-AV202</f>
        <v>0</v>
      </c>
      <c r="AX202" s="59">
        <f>IF(D202&gt;AV202,AV202+(D202-AV202),AV202)</f>
        <v>183135</v>
      </c>
    </row>
    <row r="203" spans="1:50" ht="15" customHeight="1" x14ac:dyDescent="0.25">
      <c r="A203" s="51">
        <v>21</v>
      </c>
      <c r="B203" s="51">
        <v>500</v>
      </c>
      <c r="C203" s="52" t="s">
        <v>270</v>
      </c>
      <c r="D203" s="39">
        <v>0</v>
      </c>
      <c r="E203" s="40">
        <v>0</v>
      </c>
      <c r="F203" s="41">
        <v>185</v>
      </c>
      <c r="G203" s="40">
        <v>161</v>
      </c>
      <c r="H203" s="42">
        <v>1.988</v>
      </c>
      <c r="I203" s="41">
        <v>0</v>
      </c>
      <c r="J203" s="43">
        <f t="shared" si="54"/>
        <v>0</v>
      </c>
      <c r="K203" s="41">
        <v>14</v>
      </c>
      <c r="L203" s="41">
        <v>92</v>
      </c>
      <c r="M203" s="41">
        <v>23</v>
      </c>
      <c r="N203" s="41">
        <f t="shared" si="55"/>
        <v>15.2174</v>
      </c>
      <c r="O203" s="41">
        <f t="shared" si="56"/>
        <v>25</v>
      </c>
      <c r="P203" s="41">
        <v>158</v>
      </c>
      <c r="Q203" s="41">
        <v>191</v>
      </c>
      <c r="R203" s="41">
        <v>171</v>
      </c>
      <c r="S203" s="41">
        <v>197</v>
      </c>
      <c r="T203" s="57">
        <v>185</v>
      </c>
      <c r="U203" s="53">
        <f t="shared" si="57"/>
        <v>197</v>
      </c>
      <c r="V203" s="44">
        <f t="shared" si="58"/>
        <v>18.27</v>
      </c>
      <c r="W203" s="54">
        <v>344162</v>
      </c>
      <c r="X203" s="55">
        <v>146766</v>
      </c>
      <c r="Y203" s="41">
        <v>0.54566275982745871</v>
      </c>
      <c r="Z203" s="41">
        <f t="shared" si="59"/>
        <v>339.03719999999998</v>
      </c>
      <c r="AA203" s="41">
        <f t="shared" si="60"/>
        <v>0</v>
      </c>
      <c r="AB203" s="41">
        <f t="shared" si="61"/>
        <v>0.426315</v>
      </c>
      <c r="AC203" s="41" t="str">
        <f t="shared" si="62"/>
        <v/>
      </c>
      <c r="AD203" s="41" t="str">
        <f t="shared" si="63"/>
        <v/>
      </c>
      <c r="AE203" s="41">
        <f t="shared" si="64"/>
        <v>432.387</v>
      </c>
      <c r="AF203" s="41">
        <f t="shared" si="65"/>
        <v>432.387</v>
      </c>
      <c r="AG203" s="41">
        <f t="shared" si="66"/>
        <v>0</v>
      </c>
      <c r="AH203" s="41" t="str">
        <f t="shared" si="67"/>
        <v/>
      </c>
      <c r="AI203" s="41" t="str">
        <f t="shared" si="68"/>
        <v/>
      </c>
      <c r="AJ203" s="41" t="str">
        <f t="shared" si="69"/>
        <v/>
      </c>
      <c r="AK203" s="41" t="str">
        <f t="shared" si="70"/>
        <v/>
      </c>
      <c r="AL203" s="44">
        <f t="shared" si="71"/>
        <v>432.39</v>
      </c>
      <c r="AM203" s="44">
        <f t="shared" si="72"/>
        <v>489.05</v>
      </c>
      <c r="AN203" s="40">
        <f t="shared" si="73"/>
        <v>0</v>
      </c>
      <c r="AO203" s="45">
        <f t="shared" si="74"/>
        <v>2.8574476651868366E-2</v>
      </c>
      <c r="AP203" s="40">
        <f t="shared" si="75"/>
        <v>0</v>
      </c>
      <c r="AQ203" s="41">
        <v>0</v>
      </c>
      <c r="AR203" s="40">
        <f t="shared" si="76"/>
        <v>0</v>
      </c>
      <c r="AS203" s="40">
        <f t="shared" si="77"/>
        <v>1610</v>
      </c>
      <c r="AT203" s="40">
        <f t="shared" si="78"/>
        <v>7338.3</v>
      </c>
      <c r="AU203" s="40">
        <f t="shared" si="79"/>
        <v>-1610</v>
      </c>
      <c r="AV203" s="46">
        <f t="shared" si="80"/>
        <v>0</v>
      </c>
      <c r="AW203" s="40">
        <f>AX203-AV203</f>
        <v>0</v>
      </c>
      <c r="AX203" s="59">
        <f>IF(D203&gt;AV203,AV203+(D203-AV203),AV203)</f>
        <v>0</v>
      </c>
    </row>
    <row r="204" spans="1:50" ht="15" customHeight="1" x14ac:dyDescent="0.25">
      <c r="A204" s="51">
        <v>21</v>
      </c>
      <c r="B204" s="51">
        <v>600</v>
      </c>
      <c r="C204" s="52" t="s">
        <v>285</v>
      </c>
      <c r="D204" s="39">
        <v>58395</v>
      </c>
      <c r="E204" s="40">
        <v>0</v>
      </c>
      <c r="F204" s="41">
        <v>354</v>
      </c>
      <c r="G204" s="40">
        <v>357</v>
      </c>
      <c r="H204" s="42">
        <v>2.4449999999999998</v>
      </c>
      <c r="I204" s="41">
        <v>151</v>
      </c>
      <c r="J204" s="43">
        <f t="shared" ref="J204:J267" si="81">ROUND(I204/G204,4)</f>
        <v>0.42299999999999999</v>
      </c>
      <c r="K204" s="41">
        <v>46</v>
      </c>
      <c r="L204" s="41">
        <v>157</v>
      </c>
      <c r="M204" s="41">
        <v>30</v>
      </c>
      <c r="N204" s="41">
        <f t="shared" ref="N204:N267" si="82">ROUND(K204/L204,6)*100</f>
        <v>29.299399999999999</v>
      </c>
      <c r="O204" s="41">
        <f t="shared" ref="O204:O267" si="83">ROUND(M204/L204,6)*100</f>
        <v>19.1083</v>
      </c>
      <c r="P204" s="41">
        <v>198</v>
      </c>
      <c r="Q204" s="41">
        <v>284</v>
      </c>
      <c r="R204" s="41">
        <v>203</v>
      </c>
      <c r="S204" s="41">
        <v>281</v>
      </c>
      <c r="T204" s="57">
        <v>354</v>
      </c>
      <c r="U204" s="53">
        <f t="shared" ref="U204:U267" si="84">MAX(P204:T204)</f>
        <v>354</v>
      </c>
      <c r="V204" s="44">
        <f t="shared" ref="V204:V267" si="85">ROUND(IF(100*(1-(G204/U204))&lt;0,0,100*(1-G204/U204)),2)</f>
        <v>0</v>
      </c>
      <c r="W204" s="54">
        <v>285227</v>
      </c>
      <c r="X204" s="55">
        <v>158336</v>
      </c>
      <c r="Y204" s="41">
        <v>0.78033643399120001</v>
      </c>
      <c r="Z204" s="41">
        <f t="shared" ref="Z204:Z267" si="86">ROUND(T204/Y204,4)</f>
        <v>453.65050000000002</v>
      </c>
      <c r="AA204" s="41">
        <f t="shared" ref="AA204:AA267" si="87">IF((AND(G204&gt;=10000,Z204&lt;150)),100,IF(AND(G204&lt;10000,Z204&lt;30),200,0))</f>
        <v>0</v>
      </c>
      <c r="AB204" s="41">
        <f t="shared" ref="AB204:AB267" si="88">ROUND(X$11/W$11,6)</f>
        <v>0.426315</v>
      </c>
      <c r="AC204" s="41" t="str">
        <f t="shared" ref="AC204:AC267" si="89">IF(AND(2500&lt;=G204,G204&lt;3000),(G204-2500)*0.002,"")</f>
        <v/>
      </c>
      <c r="AD204" s="41" t="str">
        <f t="shared" ref="AD204:AD267" si="90">IF(AND(10000&lt;=G204,G204&lt;11000),(11000-G204)*0.001,"")</f>
        <v/>
      </c>
      <c r="AE204" s="41">
        <f t="shared" ref="AE204:AE267" si="91">IF(G204&lt;2500, 410+(0.367*MAX(0,(G204-100))+AA204),"")</f>
        <v>504.31900000000002</v>
      </c>
      <c r="AF204" s="41">
        <f t="shared" ref="AF204:AF267" si="92">IF(AND(AE204&lt;&gt;"",AE204&gt;630+AA204),630+AA204,AE204)</f>
        <v>504.31900000000002</v>
      </c>
      <c r="AG204" s="41">
        <f t="shared" ref="AG204:AG267" si="93">IF((AND(2500&lt;=G204,G204&lt;11000)),1.15*(572.62+(5.026*N204)-(53.768*H204)+(14.022*V204)+AA204),0)</f>
        <v>0</v>
      </c>
      <c r="AH204" s="41" t="str">
        <f t="shared" ref="AH204:AH267" si="94">IF(G204&gt;=10000,1.15*((4.59*N204)+(0.622*O204)+(169.415*J204)+AA204+307.664),"")</f>
        <v/>
      </c>
      <c r="AI204" s="41" t="str">
        <f t="shared" ref="AI204:AI267" si="95">IF(AND(2500&lt;=G204,G204&lt;3000),(AC204*AG204)+(630*(1-AC204)),"")</f>
        <v/>
      </c>
      <c r="AJ204" s="41" t="str">
        <f t="shared" ref="AJ204:AJ267" si="96">IF(AND(10000&lt;=G204,G204&lt;11000),(AD204*AG204)+(AH204*(1-AD204)),"")</f>
        <v/>
      </c>
      <c r="AK204" s="41" t="str">
        <f t="shared" ref="AK204:AK267" si="97">IF(AND(AC204="",AD204=""),"",1)</f>
        <v/>
      </c>
      <c r="AL204" s="44">
        <f t="shared" ref="AL204:AL267" si="98">ROUND(IF(AK204="",MAX(AF204,AG204,AH204),MAX(AI204,AJ204)),2)</f>
        <v>504.32</v>
      </c>
      <c r="AM204" s="44">
        <f t="shared" ref="AM204:AM267" si="99">ROUND(AL204*AM$2,2)</f>
        <v>570.4</v>
      </c>
      <c r="AN204" s="40">
        <f t="shared" ref="AN204:AN267" si="100">ROUND(IF((AM204*G204)-(W204*AB204)&lt;0,0,(AM204*G204)-(W204*AB204)),0)</f>
        <v>82036</v>
      </c>
      <c r="AO204" s="45">
        <f t="shared" ref="AO204:AO267" si="101">$AO$11</f>
        <v>2.8574476651868366E-2</v>
      </c>
      <c r="AP204" s="40">
        <f t="shared" ref="AP204:AP267" si="102">(AN204-(D204-E204))*AO204</f>
        <v>675.52920252682009</v>
      </c>
      <c r="AQ204" s="41">
        <v>0</v>
      </c>
      <c r="AR204" s="40">
        <f t="shared" ref="AR204:AR267" si="103">ROUND(MAX(IF((D204-E204)&lt;AN204,D204-E204+AP204+AQ204,AN204+AQ204),0),0)</f>
        <v>59071</v>
      </c>
      <c r="AS204" s="40">
        <f t="shared" ref="AS204:AS267" si="104">10*G204</f>
        <v>3570</v>
      </c>
      <c r="AT204" s="40">
        <f t="shared" ref="AT204:AT267" si="105">0.05*X204</f>
        <v>7916.8</v>
      </c>
      <c r="AU204" s="40">
        <f t="shared" ref="AU204:AU267" si="106">ROUND(MAX(D204-(IF(AND(E204&gt;0,AQ204=0),E204,0))-MIN(AS204:AT204)),0)</f>
        <v>54825</v>
      </c>
      <c r="AV204" s="46">
        <f t="shared" ref="AV204:AV267" si="107">MAX(AR204,AU204)</f>
        <v>59071</v>
      </c>
      <c r="AW204" s="40">
        <f>AX204-AV204</f>
        <v>0</v>
      </c>
      <c r="AX204" s="59">
        <f>IF(D204&gt;AV204,AV204+(D204-AV204),AV204)</f>
        <v>59071</v>
      </c>
    </row>
    <row r="205" spans="1:50" ht="15" customHeight="1" x14ac:dyDescent="0.25">
      <c r="A205" s="51">
        <v>21</v>
      </c>
      <c r="B205" s="51">
        <v>800</v>
      </c>
      <c r="C205" s="52" t="s">
        <v>407</v>
      </c>
      <c r="D205" s="39">
        <v>68972</v>
      </c>
      <c r="E205" s="40">
        <v>0</v>
      </c>
      <c r="F205" s="41">
        <v>292</v>
      </c>
      <c r="G205" s="40">
        <v>282</v>
      </c>
      <c r="H205" s="42">
        <v>2.0739999999999998</v>
      </c>
      <c r="I205" s="47">
        <v>105</v>
      </c>
      <c r="J205" s="43">
        <f t="shared" si="81"/>
        <v>0.37230000000000002</v>
      </c>
      <c r="K205" s="41">
        <v>61</v>
      </c>
      <c r="L205" s="41">
        <v>140</v>
      </c>
      <c r="M205" s="41">
        <v>25</v>
      </c>
      <c r="N205" s="41">
        <f t="shared" si="82"/>
        <v>43.571399999999997</v>
      </c>
      <c r="O205" s="41">
        <f t="shared" si="83"/>
        <v>17.857099999999999</v>
      </c>
      <c r="P205" s="41">
        <v>308</v>
      </c>
      <c r="Q205" s="41">
        <v>331</v>
      </c>
      <c r="R205" s="41">
        <v>295</v>
      </c>
      <c r="S205" s="41">
        <v>286</v>
      </c>
      <c r="T205" s="57">
        <v>292</v>
      </c>
      <c r="U205" s="53">
        <f t="shared" si="84"/>
        <v>331</v>
      </c>
      <c r="V205" s="44">
        <f t="shared" si="85"/>
        <v>14.8</v>
      </c>
      <c r="W205" s="54">
        <v>129701</v>
      </c>
      <c r="X205" s="55">
        <v>54434</v>
      </c>
      <c r="Y205" s="41">
        <v>0.36285650744327774</v>
      </c>
      <c r="Z205" s="41">
        <f t="shared" si="86"/>
        <v>804.72580000000005</v>
      </c>
      <c r="AA205" s="41">
        <f t="shared" si="87"/>
        <v>0</v>
      </c>
      <c r="AB205" s="41">
        <f t="shared" si="88"/>
        <v>0.426315</v>
      </c>
      <c r="AC205" s="41" t="str">
        <f t="shared" si="89"/>
        <v/>
      </c>
      <c r="AD205" s="41" t="str">
        <f t="shared" si="90"/>
        <v/>
      </c>
      <c r="AE205" s="41">
        <f t="shared" si="91"/>
        <v>476.79399999999998</v>
      </c>
      <c r="AF205" s="41">
        <f t="shared" si="92"/>
        <v>476.79399999999998</v>
      </c>
      <c r="AG205" s="41">
        <f t="shared" si="93"/>
        <v>0</v>
      </c>
      <c r="AH205" s="41" t="str">
        <f t="shared" si="94"/>
        <v/>
      </c>
      <c r="AI205" s="41" t="str">
        <f t="shared" si="95"/>
        <v/>
      </c>
      <c r="AJ205" s="41" t="str">
        <f t="shared" si="96"/>
        <v/>
      </c>
      <c r="AK205" s="41" t="str">
        <f t="shared" si="97"/>
        <v/>
      </c>
      <c r="AL205" s="44">
        <f t="shared" si="98"/>
        <v>476.79</v>
      </c>
      <c r="AM205" s="44">
        <f t="shared" si="99"/>
        <v>539.27</v>
      </c>
      <c r="AN205" s="40">
        <f t="shared" si="100"/>
        <v>96781</v>
      </c>
      <c r="AO205" s="45">
        <f t="shared" si="101"/>
        <v>2.8574476651868366E-2</v>
      </c>
      <c r="AP205" s="40">
        <f t="shared" si="102"/>
        <v>794.62762121180742</v>
      </c>
      <c r="AQ205" s="41">
        <v>0</v>
      </c>
      <c r="AR205" s="40">
        <f t="shared" si="103"/>
        <v>69767</v>
      </c>
      <c r="AS205" s="40">
        <f t="shared" si="104"/>
        <v>2820</v>
      </c>
      <c r="AT205" s="40">
        <f t="shared" si="105"/>
        <v>2721.7000000000003</v>
      </c>
      <c r="AU205" s="40">
        <f t="shared" si="106"/>
        <v>66250</v>
      </c>
      <c r="AV205" s="46">
        <f t="shared" si="107"/>
        <v>69767</v>
      </c>
      <c r="AW205" s="40">
        <f>AX205-AV205</f>
        <v>0</v>
      </c>
      <c r="AX205" s="59">
        <f>IF(D205&gt;AV205,AV205+(D205-AV205),AV205)</f>
        <v>69767</v>
      </c>
    </row>
    <row r="206" spans="1:50" ht="15" customHeight="1" x14ac:dyDescent="0.25">
      <c r="A206" s="51">
        <v>21</v>
      </c>
      <c r="B206" s="51">
        <v>1000</v>
      </c>
      <c r="C206" s="52" t="s">
        <v>517</v>
      </c>
      <c r="D206" s="39">
        <v>11480</v>
      </c>
      <c r="E206" s="40">
        <v>0</v>
      </c>
      <c r="F206" s="41">
        <v>106</v>
      </c>
      <c r="G206" s="40">
        <v>106</v>
      </c>
      <c r="H206" s="42">
        <v>2.3039999999999998</v>
      </c>
      <c r="I206" s="41">
        <v>40</v>
      </c>
      <c r="J206" s="43">
        <f t="shared" si="81"/>
        <v>0.37740000000000001</v>
      </c>
      <c r="K206" s="41">
        <v>17</v>
      </c>
      <c r="L206" s="41">
        <v>49</v>
      </c>
      <c r="M206" s="41">
        <v>12</v>
      </c>
      <c r="N206" s="41">
        <f t="shared" si="82"/>
        <v>34.693899999999999</v>
      </c>
      <c r="O206" s="41">
        <f t="shared" si="83"/>
        <v>24.489799999999999</v>
      </c>
      <c r="P206" s="41">
        <v>109</v>
      </c>
      <c r="Q206" s="41">
        <v>124</v>
      </c>
      <c r="R206" s="41">
        <v>104</v>
      </c>
      <c r="S206" s="41">
        <v>115</v>
      </c>
      <c r="T206" s="57">
        <v>106</v>
      </c>
      <c r="U206" s="53">
        <f t="shared" si="84"/>
        <v>124</v>
      </c>
      <c r="V206" s="44">
        <f t="shared" si="85"/>
        <v>14.52</v>
      </c>
      <c r="W206" s="54">
        <v>75063</v>
      </c>
      <c r="X206" s="55">
        <v>21451</v>
      </c>
      <c r="Y206" s="41">
        <v>0.86393952404412688</v>
      </c>
      <c r="Z206" s="41">
        <f t="shared" si="86"/>
        <v>122.6938</v>
      </c>
      <c r="AA206" s="41">
        <f t="shared" si="87"/>
        <v>0</v>
      </c>
      <c r="AB206" s="41">
        <f t="shared" si="88"/>
        <v>0.426315</v>
      </c>
      <c r="AC206" s="41" t="str">
        <f t="shared" si="89"/>
        <v/>
      </c>
      <c r="AD206" s="41" t="str">
        <f t="shared" si="90"/>
        <v/>
      </c>
      <c r="AE206" s="41">
        <f t="shared" si="91"/>
        <v>412.202</v>
      </c>
      <c r="AF206" s="41">
        <f t="shared" si="92"/>
        <v>412.202</v>
      </c>
      <c r="AG206" s="41">
        <f t="shared" si="93"/>
        <v>0</v>
      </c>
      <c r="AH206" s="41" t="str">
        <f t="shared" si="94"/>
        <v/>
      </c>
      <c r="AI206" s="41" t="str">
        <f t="shared" si="95"/>
        <v/>
      </c>
      <c r="AJ206" s="41" t="str">
        <f t="shared" si="96"/>
        <v/>
      </c>
      <c r="AK206" s="41" t="str">
        <f t="shared" si="97"/>
        <v/>
      </c>
      <c r="AL206" s="44">
        <f t="shared" si="98"/>
        <v>412.2</v>
      </c>
      <c r="AM206" s="44">
        <f t="shared" si="99"/>
        <v>466.21</v>
      </c>
      <c r="AN206" s="40">
        <f t="shared" si="100"/>
        <v>17418</v>
      </c>
      <c r="AO206" s="45">
        <f t="shared" si="101"/>
        <v>2.8574476651868366E-2</v>
      </c>
      <c r="AP206" s="40">
        <f t="shared" si="102"/>
        <v>169.67524235879435</v>
      </c>
      <c r="AQ206" s="41">
        <v>0</v>
      </c>
      <c r="AR206" s="40">
        <f t="shared" si="103"/>
        <v>11650</v>
      </c>
      <c r="AS206" s="40">
        <f t="shared" si="104"/>
        <v>1060</v>
      </c>
      <c r="AT206" s="40">
        <f t="shared" si="105"/>
        <v>1072.55</v>
      </c>
      <c r="AU206" s="40">
        <f t="shared" si="106"/>
        <v>10420</v>
      </c>
      <c r="AV206" s="46">
        <f t="shared" si="107"/>
        <v>11650</v>
      </c>
      <c r="AW206" s="40">
        <f>AX206-AV206</f>
        <v>0</v>
      </c>
      <c r="AX206" s="59">
        <f>IF(D206&gt;AV206,AV206+(D206-AV206),AV206)</f>
        <v>11650</v>
      </c>
    </row>
    <row r="207" spans="1:50" ht="15" customHeight="1" x14ac:dyDescent="0.25">
      <c r="A207" s="51">
        <v>21</v>
      </c>
      <c r="B207" s="51">
        <v>1100</v>
      </c>
      <c r="C207" s="52" t="s">
        <v>520</v>
      </c>
      <c r="D207" s="39">
        <v>74359</v>
      </c>
      <c r="E207" s="40">
        <v>0</v>
      </c>
      <c r="F207" s="41">
        <v>424</v>
      </c>
      <c r="G207" s="40">
        <v>426</v>
      </c>
      <c r="H207" s="42">
        <v>2.536</v>
      </c>
      <c r="I207" s="41">
        <v>132</v>
      </c>
      <c r="J207" s="43">
        <f t="shared" si="81"/>
        <v>0.30990000000000001</v>
      </c>
      <c r="K207" s="41">
        <v>21</v>
      </c>
      <c r="L207" s="41">
        <v>174</v>
      </c>
      <c r="M207" s="41">
        <v>37</v>
      </c>
      <c r="N207" s="41">
        <f t="shared" si="82"/>
        <v>12.069000000000001</v>
      </c>
      <c r="O207" s="41">
        <f t="shared" si="83"/>
        <v>21.264399999999998</v>
      </c>
      <c r="P207" s="41">
        <v>172</v>
      </c>
      <c r="Q207" s="41">
        <v>187</v>
      </c>
      <c r="R207" s="41">
        <v>181</v>
      </c>
      <c r="S207" s="41">
        <v>279</v>
      </c>
      <c r="T207" s="57">
        <v>424</v>
      </c>
      <c r="U207" s="53">
        <f t="shared" si="84"/>
        <v>424</v>
      </c>
      <c r="V207" s="44">
        <f t="shared" si="85"/>
        <v>0</v>
      </c>
      <c r="W207" s="54">
        <v>249976</v>
      </c>
      <c r="X207" s="55">
        <v>136002</v>
      </c>
      <c r="Y207" s="41">
        <v>0.67123824511928243</v>
      </c>
      <c r="Z207" s="41">
        <f t="shared" si="86"/>
        <v>631.66840000000002</v>
      </c>
      <c r="AA207" s="41">
        <f t="shared" si="87"/>
        <v>0</v>
      </c>
      <c r="AB207" s="41">
        <f t="shared" si="88"/>
        <v>0.426315</v>
      </c>
      <c r="AC207" s="41" t="str">
        <f t="shared" si="89"/>
        <v/>
      </c>
      <c r="AD207" s="41" t="str">
        <f t="shared" si="90"/>
        <v/>
      </c>
      <c r="AE207" s="41">
        <f t="shared" si="91"/>
        <v>529.64200000000005</v>
      </c>
      <c r="AF207" s="41">
        <f t="shared" si="92"/>
        <v>529.64200000000005</v>
      </c>
      <c r="AG207" s="41">
        <f t="shared" si="93"/>
        <v>0</v>
      </c>
      <c r="AH207" s="41" t="str">
        <f t="shared" si="94"/>
        <v/>
      </c>
      <c r="AI207" s="41" t="str">
        <f t="shared" si="95"/>
        <v/>
      </c>
      <c r="AJ207" s="41" t="str">
        <f t="shared" si="96"/>
        <v/>
      </c>
      <c r="AK207" s="41" t="str">
        <f t="shared" si="97"/>
        <v/>
      </c>
      <c r="AL207" s="44">
        <f t="shared" si="98"/>
        <v>529.64</v>
      </c>
      <c r="AM207" s="44">
        <f t="shared" si="99"/>
        <v>599.04</v>
      </c>
      <c r="AN207" s="40">
        <f t="shared" si="100"/>
        <v>148623</v>
      </c>
      <c r="AO207" s="45">
        <f t="shared" si="101"/>
        <v>2.8574476651868366E-2</v>
      </c>
      <c r="AP207" s="40">
        <f t="shared" si="102"/>
        <v>2122.0549340743523</v>
      </c>
      <c r="AQ207" s="41">
        <v>0</v>
      </c>
      <c r="AR207" s="40">
        <f t="shared" si="103"/>
        <v>76481</v>
      </c>
      <c r="AS207" s="40">
        <f t="shared" si="104"/>
        <v>4260</v>
      </c>
      <c r="AT207" s="40">
        <f t="shared" si="105"/>
        <v>6800.1</v>
      </c>
      <c r="AU207" s="40">
        <f t="shared" si="106"/>
        <v>70099</v>
      </c>
      <c r="AV207" s="46">
        <f t="shared" si="107"/>
        <v>76481</v>
      </c>
      <c r="AW207" s="40">
        <f>AX207-AV207</f>
        <v>0</v>
      </c>
      <c r="AX207" s="59">
        <f>IF(D207&gt;AV207,AV207+(D207-AV207),AV207)</f>
        <v>76481</v>
      </c>
    </row>
    <row r="208" spans="1:50" ht="15" customHeight="1" x14ac:dyDescent="0.25">
      <c r="A208" s="51">
        <v>21</v>
      </c>
      <c r="B208" s="51">
        <v>1200</v>
      </c>
      <c r="C208" s="52" t="s">
        <v>551</v>
      </c>
      <c r="D208" s="39">
        <v>31693</v>
      </c>
      <c r="E208" s="40">
        <v>0</v>
      </c>
      <c r="F208" s="41">
        <v>187</v>
      </c>
      <c r="G208" s="40">
        <v>179</v>
      </c>
      <c r="H208" s="42">
        <v>2.1829999999999998</v>
      </c>
      <c r="I208" s="41">
        <v>71</v>
      </c>
      <c r="J208" s="43">
        <f t="shared" si="81"/>
        <v>0.39660000000000001</v>
      </c>
      <c r="K208" s="41">
        <v>23</v>
      </c>
      <c r="L208" s="41">
        <v>93</v>
      </c>
      <c r="M208" s="41">
        <v>14</v>
      </c>
      <c r="N208" s="41">
        <f t="shared" si="82"/>
        <v>24.731200000000001</v>
      </c>
      <c r="O208" s="41">
        <f t="shared" si="83"/>
        <v>15.053800000000001</v>
      </c>
      <c r="P208" s="41">
        <v>175</v>
      </c>
      <c r="Q208" s="41">
        <v>209</v>
      </c>
      <c r="R208" s="41">
        <v>177</v>
      </c>
      <c r="S208" s="41">
        <v>172</v>
      </c>
      <c r="T208" s="57">
        <v>187</v>
      </c>
      <c r="U208" s="53">
        <f t="shared" si="84"/>
        <v>209</v>
      </c>
      <c r="V208" s="44">
        <f t="shared" si="85"/>
        <v>14.35</v>
      </c>
      <c r="W208" s="54">
        <v>96451</v>
      </c>
      <c r="X208" s="55">
        <v>36009</v>
      </c>
      <c r="Y208" s="41">
        <v>0.6556601806649297</v>
      </c>
      <c r="Z208" s="41">
        <f t="shared" si="86"/>
        <v>285.20870000000002</v>
      </c>
      <c r="AA208" s="41">
        <f t="shared" si="87"/>
        <v>0</v>
      </c>
      <c r="AB208" s="41">
        <f t="shared" si="88"/>
        <v>0.426315</v>
      </c>
      <c r="AC208" s="41" t="str">
        <f t="shared" si="89"/>
        <v/>
      </c>
      <c r="AD208" s="41" t="str">
        <f t="shared" si="90"/>
        <v/>
      </c>
      <c r="AE208" s="41">
        <f t="shared" si="91"/>
        <v>438.99299999999999</v>
      </c>
      <c r="AF208" s="41">
        <f t="shared" si="92"/>
        <v>438.99299999999999</v>
      </c>
      <c r="AG208" s="41">
        <f t="shared" si="93"/>
        <v>0</v>
      </c>
      <c r="AH208" s="41" t="str">
        <f t="shared" si="94"/>
        <v/>
      </c>
      <c r="AI208" s="41" t="str">
        <f t="shared" si="95"/>
        <v/>
      </c>
      <c r="AJ208" s="41" t="str">
        <f t="shared" si="96"/>
        <v/>
      </c>
      <c r="AK208" s="41" t="str">
        <f t="shared" si="97"/>
        <v/>
      </c>
      <c r="AL208" s="44">
        <f t="shared" si="98"/>
        <v>438.99</v>
      </c>
      <c r="AM208" s="44">
        <f t="shared" si="99"/>
        <v>496.51</v>
      </c>
      <c r="AN208" s="40">
        <f t="shared" si="100"/>
        <v>47757</v>
      </c>
      <c r="AO208" s="45">
        <f t="shared" si="101"/>
        <v>2.8574476651868366E-2</v>
      </c>
      <c r="AP208" s="40">
        <f t="shared" si="102"/>
        <v>459.02039293561342</v>
      </c>
      <c r="AQ208" s="41">
        <v>0</v>
      </c>
      <c r="AR208" s="40">
        <f t="shared" si="103"/>
        <v>32152</v>
      </c>
      <c r="AS208" s="40">
        <f t="shared" si="104"/>
        <v>1790</v>
      </c>
      <c r="AT208" s="40">
        <f t="shared" si="105"/>
        <v>1800.45</v>
      </c>
      <c r="AU208" s="40">
        <f t="shared" si="106"/>
        <v>29903</v>
      </c>
      <c r="AV208" s="46">
        <f t="shared" si="107"/>
        <v>32152</v>
      </c>
      <c r="AW208" s="40">
        <f>AX208-AV208</f>
        <v>0</v>
      </c>
      <c r="AX208" s="59">
        <f>IF(D208&gt;AV208,AV208+(D208-AV208),AV208)</f>
        <v>32152</v>
      </c>
    </row>
    <row r="209" spans="1:50" ht="15" customHeight="1" x14ac:dyDescent="0.25">
      <c r="A209" s="51">
        <v>21</v>
      </c>
      <c r="B209" s="51">
        <v>8200</v>
      </c>
      <c r="C209" s="52" t="s">
        <v>597</v>
      </c>
      <c r="D209" s="39">
        <v>504273</v>
      </c>
      <c r="E209" s="40">
        <v>0</v>
      </c>
      <c r="F209" s="41">
        <v>1740</v>
      </c>
      <c r="G209" s="40">
        <v>1773</v>
      </c>
      <c r="H209" s="42">
        <v>2.202</v>
      </c>
      <c r="I209" s="41">
        <v>628</v>
      </c>
      <c r="J209" s="43">
        <f t="shared" si="81"/>
        <v>0.35420000000000001</v>
      </c>
      <c r="K209" s="41">
        <v>264</v>
      </c>
      <c r="L209" s="41">
        <v>959</v>
      </c>
      <c r="M209" s="41">
        <v>265</v>
      </c>
      <c r="N209" s="41">
        <f t="shared" si="82"/>
        <v>27.528700000000001</v>
      </c>
      <c r="O209" s="41">
        <f t="shared" si="83"/>
        <v>27.633000000000003</v>
      </c>
      <c r="P209" s="41">
        <v>1306</v>
      </c>
      <c r="Q209" s="41">
        <v>1355</v>
      </c>
      <c r="R209" s="41">
        <v>1256</v>
      </c>
      <c r="S209" s="41">
        <v>1567</v>
      </c>
      <c r="T209" s="53">
        <v>1740</v>
      </c>
      <c r="U209" s="53">
        <f t="shared" si="84"/>
        <v>1740</v>
      </c>
      <c r="V209" s="44">
        <f t="shared" si="85"/>
        <v>0</v>
      </c>
      <c r="W209" s="54">
        <v>1170983</v>
      </c>
      <c r="X209" s="55">
        <v>759787</v>
      </c>
      <c r="Y209" s="41">
        <v>2.0615373507522041</v>
      </c>
      <c r="Z209" s="41">
        <f t="shared" si="86"/>
        <v>844.03030000000001</v>
      </c>
      <c r="AA209" s="41">
        <f t="shared" si="87"/>
        <v>0</v>
      </c>
      <c r="AB209" s="41">
        <f t="shared" si="88"/>
        <v>0.426315</v>
      </c>
      <c r="AC209" s="41" t="str">
        <f t="shared" si="89"/>
        <v/>
      </c>
      <c r="AD209" s="41" t="str">
        <f t="shared" si="90"/>
        <v/>
      </c>
      <c r="AE209" s="41">
        <f t="shared" si="91"/>
        <v>1023.991</v>
      </c>
      <c r="AF209" s="41">
        <f t="shared" si="92"/>
        <v>630</v>
      </c>
      <c r="AG209" s="41">
        <f t="shared" si="93"/>
        <v>0</v>
      </c>
      <c r="AH209" s="41" t="str">
        <f t="shared" si="94"/>
        <v/>
      </c>
      <c r="AI209" s="41" t="str">
        <f t="shared" si="95"/>
        <v/>
      </c>
      <c r="AJ209" s="41" t="str">
        <f t="shared" si="96"/>
        <v/>
      </c>
      <c r="AK209" s="41" t="str">
        <f t="shared" si="97"/>
        <v/>
      </c>
      <c r="AL209" s="44">
        <f t="shared" si="98"/>
        <v>630</v>
      </c>
      <c r="AM209" s="44">
        <f t="shared" si="99"/>
        <v>712.55</v>
      </c>
      <c r="AN209" s="40">
        <f t="shared" si="100"/>
        <v>764144</v>
      </c>
      <c r="AO209" s="45">
        <f t="shared" si="101"/>
        <v>2.8574476651868366E-2</v>
      </c>
      <c r="AP209" s="40">
        <f t="shared" si="102"/>
        <v>7425.6778219976841</v>
      </c>
      <c r="AQ209" s="41">
        <v>0</v>
      </c>
      <c r="AR209" s="40">
        <f t="shared" si="103"/>
        <v>511699</v>
      </c>
      <c r="AS209" s="40">
        <f t="shared" si="104"/>
        <v>17730</v>
      </c>
      <c r="AT209" s="40">
        <f t="shared" si="105"/>
        <v>37989.35</v>
      </c>
      <c r="AU209" s="40">
        <f t="shared" si="106"/>
        <v>486543</v>
      </c>
      <c r="AV209" s="46">
        <f t="shared" si="107"/>
        <v>511699</v>
      </c>
      <c r="AW209" s="40">
        <f>AX209-AV209</f>
        <v>0</v>
      </c>
      <c r="AX209" s="59">
        <f>IF(D209&gt;AV209,AV209+(D209-AV209),AV209)</f>
        <v>511699</v>
      </c>
    </row>
    <row r="210" spans="1:50" ht="15" customHeight="1" x14ac:dyDescent="0.25">
      <c r="A210" s="51">
        <v>22</v>
      </c>
      <c r="B210" s="51">
        <v>100</v>
      </c>
      <c r="C210" s="52" t="s">
        <v>77</v>
      </c>
      <c r="D210" s="39">
        <v>2037200</v>
      </c>
      <c r="E210" s="40">
        <v>0</v>
      </c>
      <c r="F210" s="41">
        <v>3353</v>
      </c>
      <c r="G210" s="40">
        <v>3180</v>
      </c>
      <c r="H210" s="42">
        <v>2.0710000000000002</v>
      </c>
      <c r="I210" s="41">
        <v>2064</v>
      </c>
      <c r="J210" s="43">
        <f t="shared" si="81"/>
        <v>0.64910000000000001</v>
      </c>
      <c r="K210" s="41">
        <v>467</v>
      </c>
      <c r="L210" s="41">
        <v>1688</v>
      </c>
      <c r="M210" s="41">
        <v>712</v>
      </c>
      <c r="N210" s="41">
        <f t="shared" si="82"/>
        <v>27.665900000000001</v>
      </c>
      <c r="O210" s="41">
        <f t="shared" si="83"/>
        <v>42.180099999999996</v>
      </c>
      <c r="P210" s="41">
        <v>3965</v>
      </c>
      <c r="Q210" s="41">
        <v>4132</v>
      </c>
      <c r="R210" s="41">
        <v>3745</v>
      </c>
      <c r="S210" s="41">
        <v>3621</v>
      </c>
      <c r="T210" s="53">
        <v>3353</v>
      </c>
      <c r="U210" s="53">
        <f t="shared" si="84"/>
        <v>4132</v>
      </c>
      <c r="V210" s="44">
        <f t="shared" si="85"/>
        <v>23.04</v>
      </c>
      <c r="W210" s="54">
        <v>1761618</v>
      </c>
      <c r="X210" s="55">
        <v>1673476</v>
      </c>
      <c r="Y210" s="41">
        <v>3.3588468363559985</v>
      </c>
      <c r="Z210" s="41">
        <f t="shared" si="86"/>
        <v>998.25930000000005</v>
      </c>
      <c r="AA210" s="41">
        <f t="shared" si="87"/>
        <v>0</v>
      </c>
      <c r="AB210" s="41">
        <f t="shared" si="88"/>
        <v>0.426315</v>
      </c>
      <c r="AC210" s="41" t="str">
        <f t="shared" si="89"/>
        <v/>
      </c>
      <c r="AD210" s="41" t="str">
        <f t="shared" si="90"/>
        <v/>
      </c>
      <c r="AE210" s="41" t="str">
        <f t="shared" si="91"/>
        <v/>
      </c>
      <c r="AF210" s="41" t="str">
        <f t="shared" si="92"/>
        <v/>
      </c>
      <c r="AG210" s="41">
        <f t="shared" si="93"/>
        <v>1061.8894902099998</v>
      </c>
      <c r="AH210" s="41" t="str">
        <f t="shared" si="94"/>
        <v/>
      </c>
      <c r="AI210" s="41" t="str">
        <f t="shared" si="95"/>
        <v/>
      </c>
      <c r="AJ210" s="41" t="str">
        <f t="shared" si="96"/>
        <v/>
      </c>
      <c r="AK210" s="41" t="str">
        <f t="shared" si="97"/>
        <v/>
      </c>
      <c r="AL210" s="44">
        <f t="shared" si="98"/>
        <v>1061.8900000000001</v>
      </c>
      <c r="AM210" s="44">
        <f t="shared" si="99"/>
        <v>1201.03</v>
      </c>
      <c r="AN210" s="40">
        <f t="shared" si="100"/>
        <v>3068271</v>
      </c>
      <c r="AO210" s="45">
        <f t="shared" si="101"/>
        <v>2.8574476651868366E-2</v>
      </c>
      <c r="AP210" s="40">
        <f t="shared" si="102"/>
        <v>29462.31421591857</v>
      </c>
      <c r="AQ210" s="41">
        <v>0</v>
      </c>
      <c r="AR210" s="40">
        <f t="shared" si="103"/>
        <v>2066662</v>
      </c>
      <c r="AS210" s="40">
        <f t="shared" si="104"/>
        <v>31800</v>
      </c>
      <c r="AT210" s="40">
        <f t="shared" si="105"/>
        <v>83673.8</v>
      </c>
      <c r="AU210" s="40">
        <f t="shared" si="106"/>
        <v>2005400</v>
      </c>
      <c r="AV210" s="46">
        <f t="shared" si="107"/>
        <v>2066662</v>
      </c>
      <c r="AW210" s="40">
        <f>AX210-AV210</f>
        <v>0</v>
      </c>
      <c r="AX210" s="59">
        <f>IF(D210&gt;AV210,AV210+(D210-AV210),AV210)</f>
        <v>2066662</v>
      </c>
    </row>
    <row r="211" spans="1:50" ht="15" customHeight="1" x14ac:dyDescent="0.25">
      <c r="A211" s="51">
        <v>22</v>
      </c>
      <c r="B211" s="51">
        <v>200</v>
      </c>
      <c r="C211" s="52" t="s">
        <v>91</v>
      </c>
      <c r="D211" s="39">
        <v>131545</v>
      </c>
      <c r="E211" s="40">
        <v>0</v>
      </c>
      <c r="F211" s="41">
        <v>365</v>
      </c>
      <c r="G211" s="40">
        <v>343</v>
      </c>
      <c r="H211" s="42">
        <v>2.0910000000000002</v>
      </c>
      <c r="I211" s="41">
        <v>51</v>
      </c>
      <c r="J211" s="43">
        <f t="shared" si="81"/>
        <v>0.1487</v>
      </c>
      <c r="K211" s="41">
        <v>113</v>
      </c>
      <c r="L211" s="41">
        <v>174</v>
      </c>
      <c r="M211" s="41">
        <v>46</v>
      </c>
      <c r="N211" s="41">
        <f t="shared" si="82"/>
        <v>64.94250000000001</v>
      </c>
      <c r="O211" s="41">
        <f t="shared" si="83"/>
        <v>26.436799999999998</v>
      </c>
      <c r="P211" s="41">
        <v>470</v>
      </c>
      <c r="Q211" s="41">
        <v>487</v>
      </c>
      <c r="R211" s="41">
        <v>426</v>
      </c>
      <c r="S211" s="41">
        <v>379</v>
      </c>
      <c r="T211" s="57">
        <v>365</v>
      </c>
      <c r="U211" s="53">
        <f t="shared" si="84"/>
        <v>487</v>
      </c>
      <c r="V211" s="44">
        <f t="shared" si="85"/>
        <v>29.57</v>
      </c>
      <c r="W211" s="54">
        <v>100589</v>
      </c>
      <c r="X211" s="55">
        <v>183045</v>
      </c>
      <c r="Y211" s="41">
        <v>0.29310251630509487</v>
      </c>
      <c r="Z211" s="41">
        <f t="shared" si="86"/>
        <v>1245.2981</v>
      </c>
      <c r="AA211" s="41">
        <f t="shared" si="87"/>
        <v>0</v>
      </c>
      <c r="AB211" s="41">
        <f t="shared" si="88"/>
        <v>0.426315</v>
      </c>
      <c r="AC211" s="41" t="str">
        <f t="shared" si="89"/>
        <v/>
      </c>
      <c r="AD211" s="41" t="str">
        <f t="shared" si="90"/>
        <v/>
      </c>
      <c r="AE211" s="41">
        <f t="shared" si="91"/>
        <v>499.18099999999998</v>
      </c>
      <c r="AF211" s="41">
        <f t="shared" si="92"/>
        <v>499.18099999999998</v>
      </c>
      <c r="AG211" s="41">
        <f t="shared" si="93"/>
        <v>0</v>
      </c>
      <c r="AH211" s="41" t="str">
        <f t="shared" si="94"/>
        <v/>
      </c>
      <c r="AI211" s="41" t="str">
        <f t="shared" si="95"/>
        <v/>
      </c>
      <c r="AJ211" s="41" t="str">
        <f t="shared" si="96"/>
        <v/>
      </c>
      <c r="AK211" s="41" t="str">
        <f t="shared" si="97"/>
        <v/>
      </c>
      <c r="AL211" s="44">
        <f t="shared" si="98"/>
        <v>499.18</v>
      </c>
      <c r="AM211" s="44">
        <f t="shared" si="99"/>
        <v>564.59</v>
      </c>
      <c r="AN211" s="40">
        <f t="shared" si="100"/>
        <v>150772</v>
      </c>
      <c r="AO211" s="45">
        <f t="shared" si="101"/>
        <v>2.8574476651868366E-2</v>
      </c>
      <c r="AP211" s="40">
        <f t="shared" si="102"/>
        <v>549.40146258547304</v>
      </c>
      <c r="AQ211" s="41">
        <v>0</v>
      </c>
      <c r="AR211" s="40">
        <f t="shared" si="103"/>
        <v>132094</v>
      </c>
      <c r="AS211" s="40">
        <f t="shared" si="104"/>
        <v>3430</v>
      </c>
      <c r="AT211" s="40">
        <f t="shared" si="105"/>
        <v>9152.25</v>
      </c>
      <c r="AU211" s="40">
        <f t="shared" si="106"/>
        <v>128115</v>
      </c>
      <c r="AV211" s="46">
        <f t="shared" si="107"/>
        <v>132094</v>
      </c>
      <c r="AW211" s="40">
        <f>AX211-AV211</f>
        <v>0</v>
      </c>
      <c r="AX211" s="59">
        <f>IF(D211&gt;AV211,AV211+(D211-AV211),AV211)</f>
        <v>132094</v>
      </c>
    </row>
    <row r="212" spans="1:50" ht="15" customHeight="1" x14ac:dyDescent="0.25">
      <c r="A212" s="51">
        <v>22</v>
      </c>
      <c r="B212" s="51">
        <v>300</v>
      </c>
      <c r="C212" s="52" t="s">
        <v>196</v>
      </c>
      <c r="D212" s="39">
        <v>38701</v>
      </c>
      <c r="E212" s="40">
        <v>0</v>
      </c>
      <c r="F212" s="41">
        <v>179</v>
      </c>
      <c r="G212" s="40">
        <v>164</v>
      </c>
      <c r="H212" s="42">
        <v>2</v>
      </c>
      <c r="I212" s="41">
        <v>33</v>
      </c>
      <c r="J212" s="43">
        <f t="shared" si="81"/>
        <v>0.20119999999999999</v>
      </c>
      <c r="K212" s="41">
        <v>68</v>
      </c>
      <c r="L212" s="41">
        <v>131</v>
      </c>
      <c r="M212" s="41">
        <v>45</v>
      </c>
      <c r="N212" s="41">
        <f t="shared" si="82"/>
        <v>51.9084</v>
      </c>
      <c r="O212" s="41">
        <f t="shared" si="83"/>
        <v>34.351100000000002</v>
      </c>
      <c r="P212" s="41">
        <v>281</v>
      </c>
      <c r="Q212" s="41">
        <v>262</v>
      </c>
      <c r="R212" s="41">
        <v>245</v>
      </c>
      <c r="S212" s="41">
        <v>223</v>
      </c>
      <c r="T212" s="57">
        <v>179</v>
      </c>
      <c r="U212" s="53">
        <f t="shared" si="84"/>
        <v>281</v>
      </c>
      <c r="V212" s="44">
        <f t="shared" si="85"/>
        <v>41.64</v>
      </c>
      <c r="W212" s="54">
        <v>186946</v>
      </c>
      <c r="X212" s="55">
        <v>175952</v>
      </c>
      <c r="Y212" s="41">
        <v>1.0602284643789854</v>
      </c>
      <c r="Z212" s="41">
        <f t="shared" si="86"/>
        <v>168.83150000000001</v>
      </c>
      <c r="AA212" s="41">
        <f t="shared" si="87"/>
        <v>0</v>
      </c>
      <c r="AB212" s="41">
        <f t="shared" si="88"/>
        <v>0.426315</v>
      </c>
      <c r="AC212" s="41" t="str">
        <f t="shared" si="89"/>
        <v/>
      </c>
      <c r="AD212" s="41" t="str">
        <f t="shared" si="90"/>
        <v/>
      </c>
      <c r="AE212" s="41">
        <f t="shared" si="91"/>
        <v>433.488</v>
      </c>
      <c r="AF212" s="41">
        <f t="shared" si="92"/>
        <v>433.488</v>
      </c>
      <c r="AG212" s="41">
        <f t="shared" si="93"/>
        <v>0</v>
      </c>
      <c r="AH212" s="41" t="str">
        <f t="shared" si="94"/>
        <v/>
      </c>
      <c r="AI212" s="41" t="str">
        <f t="shared" si="95"/>
        <v/>
      </c>
      <c r="AJ212" s="41" t="str">
        <f t="shared" si="96"/>
        <v/>
      </c>
      <c r="AK212" s="41" t="str">
        <f t="shared" si="97"/>
        <v/>
      </c>
      <c r="AL212" s="44">
        <f t="shared" si="98"/>
        <v>433.49</v>
      </c>
      <c r="AM212" s="44">
        <f t="shared" si="99"/>
        <v>490.29</v>
      </c>
      <c r="AN212" s="40">
        <f t="shared" si="100"/>
        <v>710</v>
      </c>
      <c r="AO212" s="45">
        <f t="shared" si="101"/>
        <v>2.8574476651868366E-2</v>
      </c>
      <c r="AP212" s="40">
        <f t="shared" si="102"/>
        <v>-1085.5729424811311</v>
      </c>
      <c r="AQ212" s="41">
        <v>0</v>
      </c>
      <c r="AR212" s="40">
        <f t="shared" si="103"/>
        <v>710</v>
      </c>
      <c r="AS212" s="40">
        <f t="shared" si="104"/>
        <v>1640</v>
      </c>
      <c r="AT212" s="40">
        <f t="shared" si="105"/>
        <v>8797.6</v>
      </c>
      <c r="AU212" s="40">
        <f t="shared" si="106"/>
        <v>37061</v>
      </c>
      <c r="AV212" s="46">
        <f t="shared" si="107"/>
        <v>37061</v>
      </c>
      <c r="AW212" s="40">
        <f>AX212-AV212</f>
        <v>1640</v>
      </c>
      <c r="AX212" s="59">
        <f>IF(D212&gt;AV212,AV212+(D212-AV212),AV212)</f>
        <v>38701</v>
      </c>
    </row>
    <row r="213" spans="1:50" ht="15" customHeight="1" x14ac:dyDescent="0.25">
      <c r="A213" s="51">
        <v>22</v>
      </c>
      <c r="B213" s="51">
        <v>400</v>
      </c>
      <c r="C213" s="52" t="s">
        <v>222</v>
      </c>
      <c r="D213" s="39">
        <v>38549</v>
      </c>
      <c r="E213" s="40">
        <v>0</v>
      </c>
      <c r="F213" s="41">
        <v>199</v>
      </c>
      <c r="G213" s="40">
        <v>188</v>
      </c>
      <c r="H213" s="42">
        <v>2.161</v>
      </c>
      <c r="I213" s="41">
        <v>60</v>
      </c>
      <c r="J213" s="43">
        <f t="shared" si="81"/>
        <v>0.31909999999999999</v>
      </c>
      <c r="K213" s="41">
        <v>43</v>
      </c>
      <c r="L213" s="41">
        <v>103</v>
      </c>
      <c r="M213" s="41">
        <v>43</v>
      </c>
      <c r="N213" s="41">
        <f t="shared" si="82"/>
        <v>41.747599999999998</v>
      </c>
      <c r="O213" s="41">
        <f t="shared" si="83"/>
        <v>41.747599999999998</v>
      </c>
      <c r="P213" s="41">
        <v>352</v>
      </c>
      <c r="Q213" s="41">
        <v>283</v>
      </c>
      <c r="R213" s="41">
        <v>229</v>
      </c>
      <c r="S213" s="41">
        <v>214</v>
      </c>
      <c r="T213" s="57">
        <v>199</v>
      </c>
      <c r="U213" s="53">
        <f t="shared" si="84"/>
        <v>352</v>
      </c>
      <c r="V213" s="44">
        <f t="shared" si="85"/>
        <v>46.59</v>
      </c>
      <c r="W213" s="54">
        <v>86059</v>
      </c>
      <c r="X213" s="55">
        <v>155327</v>
      </c>
      <c r="Y213" s="41">
        <v>0.9264791960426072</v>
      </c>
      <c r="Z213" s="41">
        <f t="shared" si="86"/>
        <v>214.79169999999999</v>
      </c>
      <c r="AA213" s="41">
        <f t="shared" si="87"/>
        <v>0</v>
      </c>
      <c r="AB213" s="41">
        <f t="shared" si="88"/>
        <v>0.426315</v>
      </c>
      <c r="AC213" s="41" t="str">
        <f t="shared" si="89"/>
        <v/>
      </c>
      <c r="AD213" s="41" t="str">
        <f t="shared" si="90"/>
        <v/>
      </c>
      <c r="AE213" s="41">
        <f t="shared" si="91"/>
        <v>442.29599999999999</v>
      </c>
      <c r="AF213" s="41">
        <f t="shared" si="92"/>
        <v>442.29599999999999</v>
      </c>
      <c r="AG213" s="41">
        <f t="shared" si="93"/>
        <v>0</v>
      </c>
      <c r="AH213" s="41" t="str">
        <f t="shared" si="94"/>
        <v/>
      </c>
      <c r="AI213" s="41" t="str">
        <f t="shared" si="95"/>
        <v/>
      </c>
      <c r="AJ213" s="41" t="str">
        <f t="shared" si="96"/>
        <v/>
      </c>
      <c r="AK213" s="41" t="str">
        <f t="shared" si="97"/>
        <v/>
      </c>
      <c r="AL213" s="44">
        <f t="shared" si="98"/>
        <v>442.3</v>
      </c>
      <c r="AM213" s="44">
        <f t="shared" si="99"/>
        <v>500.26</v>
      </c>
      <c r="AN213" s="40">
        <f t="shared" si="100"/>
        <v>57361</v>
      </c>
      <c r="AO213" s="45">
        <f t="shared" si="101"/>
        <v>2.8574476651868366E-2</v>
      </c>
      <c r="AP213" s="40">
        <f t="shared" si="102"/>
        <v>537.54305477494768</v>
      </c>
      <c r="AQ213" s="41">
        <v>0</v>
      </c>
      <c r="AR213" s="40">
        <f t="shared" si="103"/>
        <v>39087</v>
      </c>
      <c r="AS213" s="40">
        <f t="shared" si="104"/>
        <v>1880</v>
      </c>
      <c r="AT213" s="40">
        <f t="shared" si="105"/>
        <v>7766.35</v>
      </c>
      <c r="AU213" s="40">
        <f t="shared" si="106"/>
        <v>36669</v>
      </c>
      <c r="AV213" s="46">
        <f t="shared" si="107"/>
        <v>39087</v>
      </c>
      <c r="AW213" s="40">
        <f>AX213-AV213</f>
        <v>0</v>
      </c>
      <c r="AX213" s="59">
        <f>IF(D213&gt;AV213,AV213+(D213-AV213),AV213)</f>
        <v>39087</v>
      </c>
    </row>
    <row r="214" spans="1:50" ht="15" customHeight="1" x14ac:dyDescent="0.25">
      <c r="A214" s="51">
        <v>22</v>
      </c>
      <c r="B214" s="51">
        <v>500</v>
      </c>
      <c r="C214" s="52" t="s">
        <v>240</v>
      </c>
      <c r="D214" s="39">
        <v>261625</v>
      </c>
      <c r="E214" s="40">
        <v>0</v>
      </c>
      <c r="F214" s="41">
        <v>663</v>
      </c>
      <c r="G214" s="40">
        <v>580</v>
      </c>
      <c r="H214" s="42">
        <v>2.125</v>
      </c>
      <c r="I214" s="41">
        <v>49</v>
      </c>
      <c r="J214" s="43">
        <f t="shared" si="81"/>
        <v>8.4500000000000006E-2</v>
      </c>
      <c r="K214" s="41">
        <v>113</v>
      </c>
      <c r="L214" s="41">
        <v>313</v>
      </c>
      <c r="M214" s="41">
        <v>152</v>
      </c>
      <c r="N214" s="41">
        <f t="shared" si="82"/>
        <v>36.102200000000003</v>
      </c>
      <c r="O214" s="41">
        <f t="shared" si="83"/>
        <v>48.5623</v>
      </c>
      <c r="P214" s="41">
        <v>910</v>
      </c>
      <c r="Q214" s="41">
        <v>882</v>
      </c>
      <c r="R214" s="41">
        <v>709</v>
      </c>
      <c r="S214" s="41">
        <v>735</v>
      </c>
      <c r="T214" s="57">
        <v>663</v>
      </c>
      <c r="U214" s="53">
        <f t="shared" si="84"/>
        <v>910</v>
      </c>
      <c r="V214" s="44">
        <f t="shared" si="85"/>
        <v>36.26</v>
      </c>
      <c r="W214" s="54">
        <v>114872</v>
      </c>
      <c r="X214" s="55">
        <v>379920</v>
      </c>
      <c r="Y214" s="41">
        <v>0.91474863976203746</v>
      </c>
      <c r="Z214" s="41">
        <f t="shared" si="86"/>
        <v>724.78930000000003</v>
      </c>
      <c r="AA214" s="41">
        <f t="shared" si="87"/>
        <v>0</v>
      </c>
      <c r="AB214" s="41">
        <f t="shared" si="88"/>
        <v>0.426315</v>
      </c>
      <c r="AC214" s="41" t="str">
        <f t="shared" si="89"/>
        <v/>
      </c>
      <c r="AD214" s="41" t="str">
        <f t="shared" si="90"/>
        <v/>
      </c>
      <c r="AE214" s="41">
        <f t="shared" si="91"/>
        <v>586.16</v>
      </c>
      <c r="AF214" s="41">
        <f t="shared" si="92"/>
        <v>586.16</v>
      </c>
      <c r="AG214" s="41">
        <f t="shared" si="93"/>
        <v>0</v>
      </c>
      <c r="AH214" s="41" t="str">
        <f t="shared" si="94"/>
        <v/>
      </c>
      <c r="AI214" s="41" t="str">
        <f t="shared" si="95"/>
        <v/>
      </c>
      <c r="AJ214" s="41" t="str">
        <f t="shared" si="96"/>
        <v/>
      </c>
      <c r="AK214" s="41" t="str">
        <f t="shared" si="97"/>
        <v/>
      </c>
      <c r="AL214" s="44">
        <f t="shared" si="98"/>
        <v>586.16</v>
      </c>
      <c r="AM214" s="44">
        <f t="shared" si="99"/>
        <v>662.97</v>
      </c>
      <c r="AN214" s="40">
        <f t="shared" si="100"/>
        <v>335551</v>
      </c>
      <c r="AO214" s="45">
        <f t="shared" si="101"/>
        <v>2.8574476651868366E-2</v>
      </c>
      <c r="AP214" s="40">
        <f t="shared" si="102"/>
        <v>2112.3967609660208</v>
      </c>
      <c r="AQ214" s="41">
        <v>0</v>
      </c>
      <c r="AR214" s="40">
        <f t="shared" si="103"/>
        <v>263737</v>
      </c>
      <c r="AS214" s="40">
        <f t="shared" si="104"/>
        <v>5800</v>
      </c>
      <c r="AT214" s="40">
        <f t="shared" si="105"/>
        <v>18996</v>
      </c>
      <c r="AU214" s="40">
        <f t="shared" si="106"/>
        <v>255825</v>
      </c>
      <c r="AV214" s="46">
        <f t="shared" si="107"/>
        <v>263737</v>
      </c>
      <c r="AW214" s="40">
        <f>AX214-AV214</f>
        <v>0</v>
      </c>
      <c r="AX214" s="59">
        <f>IF(D214&gt;AV214,AV214+(D214-AV214),AV214)</f>
        <v>263737</v>
      </c>
    </row>
    <row r="215" spans="1:50" ht="15" customHeight="1" x14ac:dyDescent="0.25">
      <c r="A215" s="51">
        <v>22</v>
      </c>
      <c r="B215" s="51">
        <v>600</v>
      </c>
      <c r="C215" s="52" t="s">
        <v>282</v>
      </c>
      <c r="D215" s="39">
        <v>55373</v>
      </c>
      <c r="E215" s="40">
        <v>0</v>
      </c>
      <c r="F215" s="41">
        <v>198</v>
      </c>
      <c r="G215" s="40">
        <v>216</v>
      </c>
      <c r="H215" s="42">
        <v>2.1389999999999998</v>
      </c>
      <c r="I215" s="41">
        <v>22</v>
      </c>
      <c r="J215" s="43">
        <f t="shared" si="81"/>
        <v>0.1019</v>
      </c>
      <c r="K215" s="41">
        <v>47</v>
      </c>
      <c r="L215" s="41">
        <v>112</v>
      </c>
      <c r="M215" s="41">
        <v>37</v>
      </c>
      <c r="N215" s="41">
        <f t="shared" si="82"/>
        <v>41.964300000000001</v>
      </c>
      <c r="O215" s="41">
        <f t="shared" si="83"/>
        <v>33.035699999999999</v>
      </c>
      <c r="P215" s="41">
        <v>290</v>
      </c>
      <c r="Q215" s="41">
        <v>293</v>
      </c>
      <c r="R215" s="41">
        <v>236</v>
      </c>
      <c r="S215" s="41">
        <v>251</v>
      </c>
      <c r="T215" s="57">
        <v>198</v>
      </c>
      <c r="U215" s="53">
        <f t="shared" si="84"/>
        <v>293</v>
      </c>
      <c r="V215" s="44">
        <f t="shared" si="85"/>
        <v>26.28</v>
      </c>
      <c r="W215" s="54">
        <v>56947</v>
      </c>
      <c r="X215" s="55">
        <v>112800</v>
      </c>
      <c r="Y215" s="41">
        <v>0.5255101568038153</v>
      </c>
      <c r="Z215" s="41">
        <f t="shared" si="86"/>
        <v>376.77670000000001</v>
      </c>
      <c r="AA215" s="41">
        <f t="shared" si="87"/>
        <v>0</v>
      </c>
      <c r="AB215" s="41">
        <f t="shared" si="88"/>
        <v>0.426315</v>
      </c>
      <c r="AC215" s="41" t="str">
        <f t="shared" si="89"/>
        <v/>
      </c>
      <c r="AD215" s="41" t="str">
        <f t="shared" si="90"/>
        <v/>
      </c>
      <c r="AE215" s="41">
        <f t="shared" si="91"/>
        <v>452.572</v>
      </c>
      <c r="AF215" s="41">
        <f t="shared" si="92"/>
        <v>452.572</v>
      </c>
      <c r="AG215" s="41">
        <f t="shared" si="93"/>
        <v>0</v>
      </c>
      <c r="AH215" s="41" t="str">
        <f t="shared" si="94"/>
        <v/>
      </c>
      <c r="AI215" s="41" t="str">
        <f t="shared" si="95"/>
        <v/>
      </c>
      <c r="AJ215" s="41" t="str">
        <f t="shared" si="96"/>
        <v/>
      </c>
      <c r="AK215" s="41" t="str">
        <f t="shared" si="97"/>
        <v/>
      </c>
      <c r="AL215" s="44">
        <f t="shared" si="98"/>
        <v>452.57</v>
      </c>
      <c r="AM215" s="44">
        <f t="shared" si="99"/>
        <v>511.87</v>
      </c>
      <c r="AN215" s="40">
        <f t="shared" si="100"/>
        <v>86287</v>
      </c>
      <c r="AO215" s="45">
        <f t="shared" si="101"/>
        <v>2.8574476651868366E-2</v>
      </c>
      <c r="AP215" s="40">
        <f t="shared" si="102"/>
        <v>883.35137121585865</v>
      </c>
      <c r="AQ215" s="41">
        <v>0</v>
      </c>
      <c r="AR215" s="40">
        <f t="shared" si="103"/>
        <v>56256</v>
      </c>
      <c r="AS215" s="40">
        <f t="shared" si="104"/>
        <v>2160</v>
      </c>
      <c r="AT215" s="40">
        <f t="shared" si="105"/>
        <v>5640</v>
      </c>
      <c r="AU215" s="40">
        <f t="shared" si="106"/>
        <v>53213</v>
      </c>
      <c r="AV215" s="46">
        <f t="shared" si="107"/>
        <v>56256</v>
      </c>
      <c r="AW215" s="40">
        <f>AX215-AV215</f>
        <v>0</v>
      </c>
      <c r="AX215" s="59">
        <f>IF(D215&gt;AV215,AV215+(D215-AV215),AV215)</f>
        <v>56256</v>
      </c>
    </row>
    <row r="216" spans="1:50" ht="15" customHeight="1" x14ac:dyDescent="0.25">
      <c r="A216" s="51">
        <v>22</v>
      </c>
      <c r="B216" s="51">
        <v>900</v>
      </c>
      <c r="C216" s="52" t="s">
        <v>413</v>
      </c>
      <c r="D216" s="39">
        <v>180412</v>
      </c>
      <c r="E216" s="40">
        <v>0</v>
      </c>
      <c r="F216" s="41">
        <v>501</v>
      </c>
      <c r="G216" s="40">
        <v>469</v>
      </c>
      <c r="H216" s="42">
        <v>1.946</v>
      </c>
      <c r="I216" s="41">
        <v>76</v>
      </c>
      <c r="J216" s="43">
        <f t="shared" si="81"/>
        <v>0.16200000000000001</v>
      </c>
      <c r="K216" s="41">
        <v>76</v>
      </c>
      <c r="L216" s="41">
        <v>281</v>
      </c>
      <c r="M216" s="41">
        <v>158</v>
      </c>
      <c r="N216" s="41">
        <f t="shared" si="82"/>
        <v>27.046300000000002</v>
      </c>
      <c r="O216" s="41">
        <f t="shared" si="83"/>
        <v>56.227800000000002</v>
      </c>
      <c r="P216" s="41">
        <v>681</v>
      </c>
      <c r="Q216" s="41">
        <v>670</v>
      </c>
      <c r="R216" s="41">
        <v>606</v>
      </c>
      <c r="S216" s="41">
        <v>540</v>
      </c>
      <c r="T216" s="57">
        <v>501</v>
      </c>
      <c r="U216" s="53">
        <f t="shared" si="84"/>
        <v>681</v>
      </c>
      <c r="V216" s="44">
        <f t="shared" si="85"/>
        <v>31.13</v>
      </c>
      <c r="W216" s="54">
        <v>126598</v>
      </c>
      <c r="X216" s="55">
        <v>302618</v>
      </c>
      <c r="Y216" s="41">
        <v>0.43651514987714229</v>
      </c>
      <c r="Z216" s="41">
        <f t="shared" si="86"/>
        <v>1147.7265</v>
      </c>
      <c r="AA216" s="41">
        <f t="shared" si="87"/>
        <v>0</v>
      </c>
      <c r="AB216" s="41">
        <f t="shared" si="88"/>
        <v>0.426315</v>
      </c>
      <c r="AC216" s="41" t="str">
        <f t="shared" si="89"/>
        <v/>
      </c>
      <c r="AD216" s="41" t="str">
        <f t="shared" si="90"/>
        <v/>
      </c>
      <c r="AE216" s="41">
        <f t="shared" si="91"/>
        <v>545.423</v>
      </c>
      <c r="AF216" s="41">
        <f t="shared" si="92"/>
        <v>545.423</v>
      </c>
      <c r="AG216" s="41">
        <f t="shared" si="93"/>
        <v>0</v>
      </c>
      <c r="AH216" s="41" t="str">
        <f t="shared" si="94"/>
        <v/>
      </c>
      <c r="AI216" s="41" t="str">
        <f t="shared" si="95"/>
        <v/>
      </c>
      <c r="AJ216" s="41" t="str">
        <f t="shared" si="96"/>
        <v/>
      </c>
      <c r="AK216" s="41" t="str">
        <f t="shared" si="97"/>
        <v/>
      </c>
      <c r="AL216" s="44">
        <f t="shared" si="98"/>
        <v>545.41999999999996</v>
      </c>
      <c r="AM216" s="44">
        <f t="shared" si="99"/>
        <v>616.89</v>
      </c>
      <c r="AN216" s="40">
        <f t="shared" si="100"/>
        <v>235351</v>
      </c>
      <c r="AO216" s="45">
        <f t="shared" si="101"/>
        <v>2.8574476651868366E-2</v>
      </c>
      <c r="AP216" s="40">
        <f t="shared" si="102"/>
        <v>1569.8531727769962</v>
      </c>
      <c r="AQ216" s="41">
        <v>0</v>
      </c>
      <c r="AR216" s="40">
        <f t="shared" si="103"/>
        <v>181982</v>
      </c>
      <c r="AS216" s="40">
        <f t="shared" si="104"/>
        <v>4690</v>
      </c>
      <c r="AT216" s="40">
        <f t="shared" si="105"/>
        <v>15130.900000000001</v>
      </c>
      <c r="AU216" s="40">
        <f t="shared" si="106"/>
        <v>175722</v>
      </c>
      <c r="AV216" s="46">
        <f t="shared" si="107"/>
        <v>181982</v>
      </c>
      <c r="AW216" s="40">
        <f>AX216-AV216</f>
        <v>0</v>
      </c>
      <c r="AX216" s="59">
        <f>IF(D216&gt;AV216,AV216+(D216-AV216),AV216)</f>
        <v>181982</v>
      </c>
    </row>
    <row r="217" spans="1:50" ht="15" customHeight="1" x14ac:dyDescent="0.25">
      <c r="A217" s="51">
        <v>22</v>
      </c>
      <c r="B217" s="51">
        <v>1100</v>
      </c>
      <c r="C217" s="52" t="s">
        <v>797</v>
      </c>
      <c r="D217" s="39">
        <v>20875</v>
      </c>
      <c r="E217" s="40">
        <v>0</v>
      </c>
      <c r="F217" s="41">
        <v>73</v>
      </c>
      <c r="G217" s="40">
        <v>65</v>
      </c>
      <c r="H217" s="42">
        <v>2.2410000000000001</v>
      </c>
      <c r="I217" s="41">
        <v>0</v>
      </c>
      <c r="J217" s="43">
        <f t="shared" si="81"/>
        <v>0</v>
      </c>
      <c r="K217" s="41">
        <v>24</v>
      </c>
      <c r="L217" s="41">
        <v>41</v>
      </c>
      <c r="M217" s="41">
        <v>17</v>
      </c>
      <c r="N217" s="41">
        <f t="shared" si="82"/>
        <v>58.536600000000007</v>
      </c>
      <c r="O217" s="41">
        <f t="shared" si="83"/>
        <v>41.4634</v>
      </c>
      <c r="P217" s="41">
        <v>152</v>
      </c>
      <c r="Q217" s="41">
        <v>118</v>
      </c>
      <c r="R217" s="41">
        <v>86</v>
      </c>
      <c r="S217" s="41">
        <v>88</v>
      </c>
      <c r="T217" s="57">
        <v>73</v>
      </c>
      <c r="U217" s="53">
        <f t="shared" si="84"/>
        <v>152</v>
      </c>
      <c r="V217" s="44">
        <f t="shared" si="85"/>
        <v>57.24</v>
      </c>
      <c r="W217" s="54">
        <v>11397</v>
      </c>
      <c r="X217" s="55">
        <v>34921</v>
      </c>
      <c r="Y217" s="41">
        <v>0.19896848942929465</v>
      </c>
      <c r="Z217" s="41">
        <f t="shared" si="86"/>
        <v>366.89229999999998</v>
      </c>
      <c r="AA217" s="41">
        <f t="shared" si="87"/>
        <v>0</v>
      </c>
      <c r="AB217" s="41">
        <f t="shared" si="88"/>
        <v>0.426315</v>
      </c>
      <c r="AC217" s="41" t="str">
        <f t="shared" si="89"/>
        <v/>
      </c>
      <c r="AD217" s="41" t="str">
        <f t="shared" si="90"/>
        <v/>
      </c>
      <c r="AE217" s="41">
        <f t="shared" si="91"/>
        <v>410</v>
      </c>
      <c r="AF217" s="41">
        <f t="shared" si="92"/>
        <v>410</v>
      </c>
      <c r="AG217" s="41">
        <f t="shared" si="93"/>
        <v>0</v>
      </c>
      <c r="AH217" s="41" t="str">
        <f t="shared" si="94"/>
        <v/>
      </c>
      <c r="AI217" s="41" t="str">
        <f t="shared" si="95"/>
        <v/>
      </c>
      <c r="AJ217" s="41" t="str">
        <f t="shared" si="96"/>
        <v/>
      </c>
      <c r="AK217" s="41" t="str">
        <f t="shared" si="97"/>
        <v/>
      </c>
      <c r="AL217" s="44">
        <f t="shared" si="98"/>
        <v>410</v>
      </c>
      <c r="AM217" s="44">
        <f t="shared" si="99"/>
        <v>463.72</v>
      </c>
      <c r="AN217" s="40">
        <f t="shared" si="100"/>
        <v>25283</v>
      </c>
      <c r="AO217" s="45">
        <f t="shared" si="101"/>
        <v>2.8574476651868366E-2</v>
      </c>
      <c r="AP217" s="40">
        <f t="shared" si="102"/>
        <v>125.95629308143576</v>
      </c>
      <c r="AQ217" s="41">
        <v>0</v>
      </c>
      <c r="AR217" s="40">
        <f t="shared" si="103"/>
        <v>21001</v>
      </c>
      <c r="AS217" s="40">
        <f t="shared" si="104"/>
        <v>650</v>
      </c>
      <c r="AT217" s="40">
        <f t="shared" si="105"/>
        <v>1746.0500000000002</v>
      </c>
      <c r="AU217" s="40">
        <f t="shared" si="106"/>
        <v>20225</v>
      </c>
      <c r="AV217" s="46">
        <f t="shared" si="107"/>
        <v>21001</v>
      </c>
      <c r="AW217" s="40">
        <f>AX217-AV217</f>
        <v>0</v>
      </c>
      <c r="AX217" s="59">
        <f>IF(D217&gt;AV217,AV217+(D217-AV217),AV217)</f>
        <v>21001</v>
      </c>
    </row>
    <row r="218" spans="1:50" ht="15" customHeight="1" x14ac:dyDescent="0.25">
      <c r="A218" s="51">
        <v>22</v>
      </c>
      <c r="B218" s="51">
        <v>1200</v>
      </c>
      <c r="C218" s="52" t="s">
        <v>813</v>
      </c>
      <c r="D218" s="39">
        <v>977507</v>
      </c>
      <c r="E218" s="40">
        <v>0</v>
      </c>
      <c r="F218" s="41">
        <v>2343</v>
      </c>
      <c r="G218" s="40">
        <v>2228</v>
      </c>
      <c r="H218" s="42">
        <v>2.1549999999999998</v>
      </c>
      <c r="I218" s="41">
        <v>811</v>
      </c>
      <c r="J218" s="43">
        <f t="shared" si="81"/>
        <v>0.36399999999999999</v>
      </c>
      <c r="K218" s="41">
        <v>359</v>
      </c>
      <c r="L218" s="41">
        <v>1091</v>
      </c>
      <c r="M218" s="41">
        <v>401</v>
      </c>
      <c r="N218" s="41">
        <f t="shared" si="82"/>
        <v>32.9056</v>
      </c>
      <c r="O218" s="41">
        <f t="shared" si="83"/>
        <v>36.755300000000005</v>
      </c>
      <c r="P218" s="41">
        <v>2791</v>
      </c>
      <c r="Q218" s="41">
        <v>2777</v>
      </c>
      <c r="R218" s="41">
        <v>2465</v>
      </c>
      <c r="S218" s="41">
        <v>2494</v>
      </c>
      <c r="T218" s="53">
        <v>2343</v>
      </c>
      <c r="U218" s="53">
        <f t="shared" si="84"/>
        <v>2791</v>
      </c>
      <c r="V218" s="44">
        <f t="shared" si="85"/>
        <v>20.170000000000002</v>
      </c>
      <c r="W218" s="54">
        <v>954710</v>
      </c>
      <c r="X218" s="55">
        <v>1263919</v>
      </c>
      <c r="Y218" s="41">
        <v>1.9895331561381751</v>
      </c>
      <c r="Z218" s="41">
        <f t="shared" si="86"/>
        <v>1177.6632</v>
      </c>
      <c r="AA218" s="41">
        <f t="shared" si="87"/>
        <v>0</v>
      </c>
      <c r="AB218" s="41">
        <f t="shared" si="88"/>
        <v>0.426315</v>
      </c>
      <c r="AC218" s="41" t="str">
        <f t="shared" si="89"/>
        <v/>
      </c>
      <c r="AD218" s="41" t="str">
        <f t="shared" si="90"/>
        <v/>
      </c>
      <c r="AE218" s="41">
        <f t="shared" si="91"/>
        <v>1190.9760000000001</v>
      </c>
      <c r="AF218" s="41">
        <f t="shared" si="92"/>
        <v>630</v>
      </c>
      <c r="AG218" s="41">
        <f t="shared" si="93"/>
        <v>0</v>
      </c>
      <c r="AH218" s="41" t="str">
        <f t="shared" si="94"/>
        <v/>
      </c>
      <c r="AI218" s="41" t="str">
        <f t="shared" si="95"/>
        <v/>
      </c>
      <c r="AJ218" s="41" t="str">
        <f t="shared" si="96"/>
        <v/>
      </c>
      <c r="AK218" s="41" t="str">
        <f t="shared" si="97"/>
        <v/>
      </c>
      <c r="AL218" s="44">
        <f t="shared" si="98"/>
        <v>630</v>
      </c>
      <c r="AM218" s="44">
        <f t="shared" si="99"/>
        <v>712.55</v>
      </c>
      <c r="AN218" s="40">
        <f t="shared" si="100"/>
        <v>1180554</v>
      </c>
      <c r="AO218" s="45">
        <f t="shared" si="101"/>
        <v>2.8574476651868366E-2</v>
      </c>
      <c r="AP218" s="40">
        <f t="shared" si="102"/>
        <v>5801.961760731916</v>
      </c>
      <c r="AQ218" s="41">
        <v>0</v>
      </c>
      <c r="AR218" s="40">
        <f t="shared" si="103"/>
        <v>983309</v>
      </c>
      <c r="AS218" s="40">
        <f t="shared" si="104"/>
        <v>22280</v>
      </c>
      <c r="AT218" s="40">
        <f t="shared" si="105"/>
        <v>63195.950000000004</v>
      </c>
      <c r="AU218" s="40">
        <f t="shared" si="106"/>
        <v>955227</v>
      </c>
      <c r="AV218" s="46">
        <f t="shared" si="107"/>
        <v>983309</v>
      </c>
      <c r="AW218" s="40">
        <f>AX218-AV218</f>
        <v>0</v>
      </c>
      <c r="AX218" s="59">
        <f>IF(D218&gt;AV218,AV218+(D218-AV218),AV218)</f>
        <v>983309</v>
      </c>
    </row>
    <row r="219" spans="1:50" ht="15" customHeight="1" x14ac:dyDescent="0.25">
      <c r="A219" s="51">
        <v>22</v>
      </c>
      <c r="B219" s="51">
        <v>1300</v>
      </c>
      <c r="C219" s="52" t="s">
        <v>832</v>
      </c>
      <c r="D219" s="39">
        <v>549984</v>
      </c>
      <c r="E219" s="40">
        <v>0</v>
      </c>
      <c r="F219" s="41">
        <v>1437</v>
      </c>
      <c r="G219" s="40">
        <v>1324</v>
      </c>
      <c r="H219" s="42">
        <v>2.1749999999999998</v>
      </c>
      <c r="I219" s="41">
        <v>460</v>
      </c>
      <c r="J219" s="43">
        <f t="shared" si="81"/>
        <v>0.34739999999999999</v>
      </c>
      <c r="K219" s="41">
        <v>286</v>
      </c>
      <c r="L219" s="41">
        <v>691</v>
      </c>
      <c r="M219" s="41">
        <v>248</v>
      </c>
      <c r="N219" s="41">
        <f t="shared" si="82"/>
        <v>41.389299999999999</v>
      </c>
      <c r="O219" s="41">
        <f t="shared" si="83"/>
        <v>35.89</v>
      </c>
      <c r="P219" s="41">
        <v>1791</v>
      </c>
      <c r="Q219" s="41">
        <v>1869</v>
      </c>
      <c r="R219" s="41">
        <v>1565</v>
      </c>
      <c r="S219" s="41">
        <v>1487</v>
      </c>
      <c r="T219" s="53">
        <v>1437</v>
      </c>
      <c r="U219" s="53">
        <f t="shared" si="84"/>
        <v>1869</v>
      </c>
      <c r="V219" s="44">
        <f t="shared" si="85"/>
        <v>29.16</v>
      </c>
      <c r="W219" s="54">
        <v>630850</v>
      </c>
      <c r="X219" s="55">
        <v>649732</v>
      </c>
      <c r="Y219" s="41">
        <v>2.2704078165613124</v>
      </c>
      <c r="Z219" s="41">
        <f t="shared" si="86"/>
        <v>632.92589999999996</v>
      </c>
      <c r="AA219" s="41">
        <f t="shared" si="87"/>
        <v>0</v>
      </c>
      <c r="AB219" s="41">
        <f t="shared" si="88"/>
        <v>0.426315</v>
      </c>
      <c r="AC219" s="41" t="str">
        <f t="shared" si="89"/>
        <v/>
      </c>
      <c r="AD219" s="41" t="str">
        <f t="shared" si="90"/>
        <v/>
      </c>
      <c r="AE219" s="41">
        <f t="shared" si="91"/>
        <v>859.20799999999997</v>
      </c>
      <c r="AF219" s="41">
        <f t="shared" si="92"/>
        <v>630</v>
      </c>
      <c r="AG219" s="41">
        <f t="shared" si="93"/>
        <v>0</v>
      </c>
      <c r="AH219" s="41" t="str">
        <f t="shared" si="94"/>
        <v/>
      </c>
      <c r="AI219" s="41" t="str">
        <f t="shared" si="95"/>
        <v/>
      </c>
      <c r="AJ219" s="41" t="str">
        <f t="shared" si="96"/>
        <v/>
      </c>
      <c r="AK219" s="41" t="str">
        <f t="shared" si="97"/>
        <v/>
      </c>
      <c r="AL219" s="44">
        <f t="shared" si="98"/>
        <v>630</v>
      </c>
      <c r="AM219" s="44">
        <f t="shared" si="99"/>
        <v>712.55</v>
      </c>
      <c r="AN219" s="40">
        <f t="shared" si="100"/>
        <v>674475</v>
      </c>
      <c r="AO219" s="45">
        <f t="shared" si="101"/>
        <v>2.8574476651868366E-2</v>
      </c>
      <c r="AP219" s="40">
        <f t="shared" si="102"/>
        <v>3557.2651728677447</v>
      </c>
      <c r="AQ219" s="41">
        <v>0</v>
      </c>
      <c r="AR219" s="40">
        <f t="shared" si="103"/>
        <v>553541</v>
      </c>
      <c r="AS219" s="40">
        <f t="shared" si="104"/>
        <v>13240</v>
      </c>
      <c r="AT219" s="40">
        <f t="shared" si="105"/>
        <v>32486.600000000002</v>
      </c>
      <c r="AU219" s="40">
        <f t="shared" si="106"/>
        <v>536744</v>
      </c>
      <c r="AV219" s="46">
        <f t="shared" si="107"/>
        <v>553541</v>
      </c>
      <c r="AW219" s="40">
        <f>AX219-AV219</f>
        <v>0</v>
      </c>
      <c r="AX219" s="59">
        <f>IF(D219&gt;AV219,AV219+(D219-AV219),AV219)</f>
        <v>553541</v>
      </c>
    </row>
    <row r="220" spans="1:50" ht="15" customHeight="1" x14ac:dyDescent="0.25">
      <c r="A220" s="51">
        <v>22</v>
      </c>
      <c r="B220" s="51">
        <v>7300</v>
      </c>
      <c r="C220" s="52" t="s">
        <v>525</v>
      </c>
      <c r="D220" s="39">
        <v>194409</v>
      </c>
      <c r="E220" s="40">
        <v>0</v>
      </c>
      <c r="F220" s="41">
        <v>687</v>
      </c>
      <c r="G220" s="40">
        <v>657</v>
      </c>
      <c r="H220" s="42">
        <v>2.258</v>
      </c>
      <c r="I220" s="41">
        <v>109</v>
      </c>
      <c r="J220" s="43">
        <f t="shared" si="81"/>
        <v>0.16589999999999999</v>
      </c>
      <c r="K220" s="41">
        <v>91</v>
      </c>
      <c r="L220" s="41">
        <v>333</v>
      </c>
      <c r="M220" s="41">
        <v>121</v>
      </c>
      <c r="N220" s="41">
        <f t="shared" si="82"/>
        <v>27.327299999999997</v>
      </c>
      <c r="O220" s="41">
        <f t="shared" si="83"/>
        <v>36.336300000000001</v>
      </c>
      <c r="P220" s="41">
        <v>711</v>
      </c>
      <c r="Q220" s="41">
        <v>744</v>
      </c>
      <c r="R220" s="41">
        <v>681</v>
      </c>
      <c r="S220" s="41">
        <v>681</v>
      </c>
      <c r="T220" s="57">
        <v>687</v>
      </c>
      <c r="U220" s="53">
        <f t="shared" si="84"/>
        <v>744</v>
      </c>
      <c r="V220" s="44">
        <f t="shared" si="85"/>
        <v>11.69</v>
      </c>
      <c r="W220" s="54">
        <v>357502</v>
      </c>
      <c r="X220" s="55">
        <v>321250</v>
      </c>
      <c r="Y220" s="41">
        <v>2.1692308999115055</v>
      </c>
      <c r="Z220" s="41">
        <f t="shared" si="86"/>
        <v>316.70209999999997</v>
      </c>
      <c r="AA220" s="41">
        <f t="shared" si="87"/>
        <v>0</v>
      </c>
      <c r="AB220" s="41">
        <f t="shared" si="88"/>
        <v>0.426315</v>
      </c>
      <c r="AC220" s="41" t="str">
        <f t="shared" si="89"/>
        <v/>
      </c>
      <c r="AD220" s="41" t="str">
        <f t="shared" si="90"/>
        <v/>
      </c>
      <c r="AE220" s="41">
        <f t="shared" si="91"/>
        <v>614.41899999999998</v>
      </c>
      <c r="AF220" s="41">
        <f t="shared" si="92"/>
        <v>614.41899999999998</v>
      </c>
      <c r="AG220" s="41">
        <f t="shared" si="93"/>
        <v>0</v>
      </c>
      <c r="AH220" s="41" t="str">
        <f t="shared" si="94"/>
        <v/>
      </c>
      <c r="AI220" s="41" t="str">
        <f t="shared" si="95"/>
        <v/>
      </c>
      <c r="AJ220" s="41" t="str">
        <f t="shared" si="96"/>
        <v/>
      </c>
      <c r="AK220" s="41" t="str">
        <f t="shared" si="97"/>
        <v/>
      </c>
      <c r="AL220" s="44">
        <f t="shared" si="98"/>
        <v>614.41999999999996</v>
      </c>
      <c r="AM220" s="44">
        <f t="shared" si="99"/>
        <v>694.93</v>
      </c>
      <c r="AN220" s="40">
        <f t="shared" si="100"/>
        <v>304161</v>
      </c>
      <c r="AO220" s="45">
        <f t="shared" si="101"/>
        <v>2.8574476651868366E-2</v>
      </c>
      <c r="AP220" s="40">
        <f t="shared" si="102"/>
        <v>3136.1059614958567</v>
      </c>
      <c r="AQ220" s="41">
        <v>0</v>
      </c>
      <c r="AR220" s="40">
        <f t="shared" si="103"/>
        <v>197545</v>
      </c>
      <c r="AS220" s="40">
        <f t="shared" si="104"/>
        <v>6570</v>
      </c>
      <c r="AT220" s="40">
        <f t="shared" si="105"/>
        <v>16062.5</v>
      </c>
      <c r="AU220" s="40">
        <f t="shared" si="106"/>
        <v>187839</v>
      </c>
      <c r="AV220" s="46">
        <f t="shared" si="107"/>
        <v>197545</v>
      </c>
      <c r="AW220" s="40">
        <f>AX220-AV220</f>
        <v>0</v>
      </c>
      <c r="AX220" s="59">
        <f>IF(D220&gt;AV220,AV220+(D220-AV220),AV220)</f>
        <v>197545</v>
      </c>
    </row>
    <row r="221" spans="1:50" ht="15" customHeight="1" x14ac:dyDescent="0.25">
      <c r="A221" s="51">
        <v>23</v>
      </c>
      <c r="B221" s="51">
        <v>100</v>
      </c>
      <c r="C221" s="52" t="s">
        <v>119</v>
      </c>
      <c r="D221" s="39">
        <v>95773</v>
      </c>
      <c r="E221" s="40">
        <v>0</v>
      </c>
      <c r="F221" s="41">
        <v>346</v>
      </c>
      <c r="G221" s="40">
        <v>346</v>
      </c>
      <c r="H221" s="42">
        <v>2.11</v>
      </c>
      <c r="I221" s="41">
        <v>14</v>
      </c>
      <c r="J221" s="43">
        <f t="shared" si="81"/>
        <v>4.0500000000000001E-2</v>
      </c>
      <c r="K221" s="41">
        <v>81</v>
      </c>
      <c r="L221" s="41">
        <v>184</v>
      </c>
      <c r="M221" s="41">
        <v>29</v>
      </c>
      <c r="N221" s="41">
        <f t="shared" si="82"/>
        <v>44.021700000000003</v>
      </c>
      <c r="O221" s="41">
        <f t="shared" si="83"/>
        <v>15.760899999999999</v>
      </c>
      <c r="P221" s="41">
        <v>391</v>
      </c>
      <c r="Q221" s="41">
        <v>386</v>
      </c>
      <c r="R221" s="41">
        <v>362</v>
      </c>
      <c r="S221" s="41">
        <v>343</v>
      </c>
      <c r="T221" s="57">
        <v>346</v>
      </c>
      <c r="U221" s="53">
        <f t="shared" si="84"/>
        <v>391</v>
      </c>
      <c r="V221" s="44">
        <f t="shared" si="85"/>
        <v>11.51</v>
      </c>
      <c r="W221" s="54">
        <v>141146</v>
      </c>
      <c r="X221" s="55">
        <v>159158</v>
      </c>
      <c r="Y221" s="41">
        <v>1.0030382380150025</v>
      </c>
      <c r="Z221" s="41">
        <f t="shared" si="86"/>
        <v>344.952</v>
      </c>
      <c r="AA221" s="41">
        <f t="shared" si="87"/>
        <v>0</v>
      </c>
      <c r="AB221" s="41">
        <f t="shared" si="88"/>
        <v>0.426315</v>
      </c>
      <c r="AC221" s="41" t="str">
        <f t="shared" si="89"/>
        <v/>
      </c>
      <c r="AD221" s="41" t="str">
        <f t="shared" si="90"/>
        <v/>
      </c>
      <c r="AE221" s="41">
        <f t="shared" si="91"/>
        <v>500.28199999999998</v>
      </c>
      <c r="AF221" s="41">
        <f t="shared" si="92"/>
        <v>500.28199999999998</v>
      </c>
      <c r="AG221" s="41">
        <f t="shared" si="93"/>
        <v>0</v>
      </c>
      <c r="AH221" s="41" t="str">
        <f t="shared" si="94"/>
        <v/>
      </c>
      <c r="AI221" s="41" t="str">
        <f t="shared" si="95"/>
        <v/>
      </c>
      <c r="AJ221" s="41" t="str">
        <f t="shared" si="96"/>
        <v/>
      </c>
      <c r="AK221" s="41" t="str">
        <f t="shared" si="97"/>
        <v/>
      </c>
      <c r="AL221" s="44">
        <f t="shared" si="98"/>
        <v>500.28</v>
      </c>
      <c r="AM221" s="44">
        <f t="shared" si="99"/>
        <v>565.83000000000004</v>
      </c>
      <c r="AN221" s="40">
        <f t="shared" si="100"/>
        <v>135605</v>
      </c>
      <c r="AO221" s="45">
        <f t="shared" si="101"/>
        <v>2.8574476651868366E-2</v>
      </c>
      <c r="AP221" s="40">
        <f t="shared" si="102"/>
        <v>1138.1785539972207</v>
      </c>
      <c r="AQ221" s="41">
        <v>0</v>
      </c>
      <c r="AR221" s="40">
        <f t="shared" si="103"/>
        <v>96911</v>
      </c>
      <c r="AS221" s="40">
        <f t="shared" si="104"/>
        <v>3460</v>
      </c>
      <c r="AT221" s="40">
        <f t="shared" si="105"/>
        <v>7957.9000000000005</v>
      </c>
      <c r="AU221" s="40">
        <f t="shared" si="106"/>
        <v>92313</v>
      </c>
      <c r="AV221" s="46">
        <f t="shared" si="107"/>
        <v>96911</v>
      </c>
      <c r="AW221" s="40">
        <f>AX221-AV221</f>
        <v>0</v>
      </c>
      <c r="AX221" s="59">
        <f>IF(D221&gt;AV221,AV221+(D221-AV221),AV221)</f>
        <v>96911</v>
      </c>
    </row>
    <row r="222" spans="1:50" ht="15" customHeight="1" x14ac:dyDescent="0.25">
      <c r="A222" s="51">
        <v>23</v>
      </c>
      <c r="B222" s="51">
        <v>300</v>
      </c>
      <c r="C222" s="52" t="s">
        <v>275</v>
      </c>
      <c r="D222" s="39">
        <v>80514</v>
      </c>
      <c r="E222" s="40">
        <v>0</v>
      </c>
      <c r="F222" s="41">
        <v>410</v>
      </c>
      <c r="G222" s="40">
        <v>414</v>
      </c>
      <c r="H222" s="42">
        <v>2.339</v>
      </c>
      <c r="I222" s="41">
        <v>160</v>
      </c>
      <c r="J222" s="43">
        <f t="shared" si="81"/>
        <v>0.38650000000000001</v>
      </c>
      <c r="K222" s="41">
        <v>54</v>
      </c>
      <c r="L222" s="41">
        <v>160</v>
      </c>
      <c r="M222" s="41">
        <v>34</v>
      </c>
      <c r="N222" s="41">
        <f t="shared" si="82"/>
        <v>33.75</v>
      </c>
      <c r="O222" s="41">
        <f t="shared" si="83"/>
        <v>21.25</v>
      </c>
      <c r="P222" s="41">
        <v>347</v>
      </c>
      <c r="Q222" s="41">
        <v>327</v>
      </c>
      <c r="R222" s="41">
        <v>327</v>
      </c>
      <c r="S222" s="41">
        <v>343</v>
      </c>
      <c r="T222" s="57">
        <v>410</v>
      </c>
      <c r="U222" s="53">
        <f t="shared" si="84"/>
        <v>410</v>
      </c>
      <c r="V222" s="44">
        <f t="shared" si="85"/>
        <v>0</v>
      </c>
      <c r="W222" s="54">
        <v>311308</v>
      </c>
      <c r="X222" s="55">
        <v>200244</v>
      </c>
      <c r="Y222" s="41">
        <v>0.83006214700608649</v>
      </c>
      <c r="Z222" s="41">
        <f t="shared" si="86"/>
        <v>493.93889999999999</v>
      </c>
      <c r="AA222" s="41">
        <f t="shared" si="87"/>
        <v>0</v>
      </c>
      <c r="AB222" s="41">
        <f t="shared" si="88"/>
        <v>0.426315</v>
      </c>
      <c r="AC222" s="41" t="str">
        <f t="shared" si="89"/>
        <v/>
      </c>
      <c r="AD222" s="41" t="str">
        <f t="shared" si="90"/>
        <v/>
      </c>
      <c r="AE222" s="41">
        <f t="shared" si="91"/>
        <v>525.23800000000006</v>
      </c>
      <c r="AF222" s="41">
        <f t="shared" si="92"/>
        <v>525.23800000000006</v>
      </c>
      <c r="AG222" s="41">
        <f t="shared" si="93"/>
        <v>0</v>
      </c>
      <c r="AH222" s="41" t="str">
        <f t="shared" si="94"/>
        <v/>
      </c>
      <c r="AI222" s="41" t="str">
        <f t="shared" si="95"/>
        <v/>
      </c>
      <c r="AJ222" s="41" t="str">
        <f t="shared" si="96"/>
        <v/>
      </c>
      <c r="AK222" s="41" t="str">
        <f t="shared" si="97"/>
        <v/>
      </c>
      <c r="AL222" s="44">
        <f t="shared" si="98"/>
        <v>525.24</v>
      </c>
      <c r="AM222" s="44">
        <f t="shared" si="99"/>
        <v>594.05999999999995</v>
      </c>
      <c r="AN222" s="40">
        <f t="shared" si="100"/>
        <v>113226</v>
      </c>
      <c r="AO222" s="45">
        <f t="shared" si="101"/>
        <v>2.8574476651868366E-2</v>
      </c>
      <c r="AP222" s="40">
        <f t="shared" si="102"/>
        <v>934.72828023591796</v>
      </c>
      <c r="AQ222" s="41">
        <v>0</v>
      </c>
      <c r="AR222" s="40">
        <f t="shared" si="103"/>
        <v>81449</v>
      </c>
      <c r="AS222" s="40">
        <f t="shared" si="104"/>
        <v>4140</v>
      </c>
      <c r="AT222" s="40">
        <f t="shared" si="105"/>
        <v>10012.200000000001</v>
      </c>
      <c r="AU222" s="40">
        <f t="shared" si="106"/>
        <v>76374</v>
      </c>
      <c r="AV222" s="46">
        <f t="shared" si="107"/>
        <v>81449</v>
      </c>
      <c r="AW222" s="40">
        <f>AX222-AV222</f>
        <v>0</v>
      </c>
      <c r="AX222" s="59">
        <f>IF(D222&gt;AV222,AV222+(D222-AV222),AV222)</f>
        <v>81449</v>
      </c>
    </row>
    <row r="223" spans="1:50" ht="15" customHeight="1" x14ac:dyDescent="0.25">
      <c r="A223" s="51">
        <v>23</v>
      </c>
      <c r="B223" s="51">
        <v>500</v>
      </c>
      <c r="C223" s="52" t="s">
        <v>340</v>
      </c>
      <c r="D223" s="39">
        <v>355592</v>
      </c>
      <c r="E223" s="40">
        <v>0</v>
      </c>
      <c r="F223" s="41">
        <v>1020</v>
      </c>
      <c r="G223" s="40">
        <v>1019</v>
      </c>
      <c r="H223" s="42">
        <v>1.99</v>
      </c>
      <c r="I223" s="41">
        <v>526</v>
      </c>
      <c r="J223" s="43">
        <f t="shared" si="81"/>
        <v>0.51619999999999999</v>
      </c>
      <c r="K223" s="41">
        <v>139</v>
      </c>
      <c r="L223" s="41">
        <v>518</v>
      </c>
      <c r="M223" s="41">
        <v>169</v>
      </c>
      <c r="N223" s="41">
        <f t="shared" si="82"/>
        <v>26.834000000000003</v>
      </c>
      <c r="O223" s="41">
        <f t="shared" si="83"/>
        <v>32.625500000000002</v>
      </c>
      <c r="P223" s="41">
        <v>1130</v>
      </c>
      <c r="Q223" s="41">
        <v>1133</v>
      </c>
      <c r="R223" s="41">
        <v>1081</v>
      </c>
      <c r="S223" s="41">
        <v>1080</v>
      </c>
      <c r="T223" s="53">
        <v>1020</v>
      </c>
      <c r="U223" s="53">
        <f t="shared" si="84"/>
        <v>1133</v>
      </c>
      <c r="V223" s="44">
        <f t="shared" si="85"/>
        <v>10.06</v>
      </c>
      <c r="W223" s="54">
        <v>819835</v>
      </c>
      <c r="X223" s="55">
        <v>757346</v>
      </c>
      <c r="Y223" s="41">
        <v>1.1291731853583877</v>
      </c>
      <c r="Z223" s="41">
        <f t="shared" si="86"/>
        <v>903.31579999999997</v>
      </c>
      <c r="AA223" s="41">
        <f t="shared" si="87"/>
        <v>0</v>
      </c>
      <c r="AB223" s="41">
        <f t="shared" si="88"/>
        <v>0.426315</v>
      </c>
      <c r="AC223" s="41" t="str">
        <f t="shared" si="89"/>
        <v/>
      </c>
      <c r="AD223" s="41" t="str">
        <f t="shared" si="90"/>
        <v/>
      </c>
      <c r="AE223" s="41">
        <f t="shared" si="91"/>
        <v>747.27299999999991</v>
      </c>
      <c r="AF223" s="41">
        <f t="shared" si="92"/>
        <v>630</v>
      </c>
      <c r="AG223" s="41">
        <f t="shared" si="93"/>
        <v>0</v>
      </c>
      <c r="AH223" s="41" t="str">
        <f t="shared" si="94"/>
        <v/>
      </c>
      <c r="AI223" s="41" t="str">
        <f t="shared" si="95"/>
        <v/>
      </c>
      <c r="AJ223" s="41" t="str">
        <f t="shared" si="96"/>
        <v/>
      </c>
      <c r="AK223" s="41" t="str">
        <f t="shared" si="97"/>
        <v/>
      </c>
      <c r="AL223" s="44">
        <f t="shared" si="98"/>
        <v>630</v>
      </c>
      <c r="AM223" s="44">
        <f t="shared" si="99"/>
        <v>712.55</v>
      </c>
      <c r="AN223" s="40">
        <f t="shared" si="100"/>
        <v>376580</v>
      </c>
      <c r="AO223" s="45">
        <f t="shared" si="101"/>
        <v>2.8574476651868366E-2</v>
      </c>
      <c r="AP223" s="40">
        <f t="shared" si="102"/>
        <v>599.72111596941329</v>
      </c>
      <c r="AQ223" s="41">
        <v>0</v>
      </c>
      <c r="AR223" s="40">
        <f t="shared" si="103"/>
        <v>356192</v>
      </c>
      <c r="AS223" s="40">
        <f t="shared" si="104"/>
        <v>10190</v>
      </c>
      <c r="AT223" s="40">
        <f t="shared" si="105"/>
        <v>37867.300000000003</v>
      </c>
      <c r="AU223" s="40">
        <f t="shared" si="106"/>
        <v>345402</v>
      </c>
      <c r="AV223" s="46">
        <f t="shared" si="107"/>
        <v>356192</v>
      </c>
      <c r="AW223" s="40">
        <f>AX223-AV223</f>
        <v>0</v>
      </c>
      <c r="AX223" s="59">
        <f>IF(D223&gt;AV223,AV223+(D223-AV223),AV223)</f>
        <v>356192</v>
      </c>
    </row>
    <row r="224" spans="1:50" ht="15" customHeight="1" x14ac:dyDescent="0.25">
      <c r="A224" s="51">
        <v>23</v>
      </c>
      <c r="B224" s="51">
        <v>600</v>
      </c>
      <c r="C224" s="52" t="s">
        <v>439</v>
      </c>
      <c r="D224" s="39">
        <v>224706</v>
      </c>
      <c r="E224" s="40">
        <v>0</v>
      </c>
      <c r="F224" s="41">
        <v>754</v>
      </c>
      <c r="G224" s="40">
        <v>759</v>
      </c>
      <c r="H224" s="42">
        <v>1.992</v>
      </c>
      <c r="I224" s="41">
        <v>392</v>
      </c>
      <c r="J224" s="43">
        <f t="shared" si="81"/>
        <v>0.51649999999999996</v>
      </c>
      <c r="K224" s="41">
        <v>198</v>
      </c>
      <c r="L224" s="41">
        <v>413</v>
      </c>
      <c r="M224" s="41">
        <v>81</v>
      </c>
      <c r="N224" s="41">
        <f t="shared" si="82"/>
        <v>47.941899999999997</v>
      </c>
      <c r="O224" s="41">
        <f t="shared" si="83"/>
        <v>19.6126</v>
      </c>
      <c r="P224" s="41">
        <v>850</v>
      </c>
      <c r="Q224" s="41">
        <v>923</v>
      </c>
      <c r="R224" s="41">
        <v>858</v>
      </c>
      <c r="S224" s="41">
        <v>788</v>
      </c>
      <c r="T224" s="57">
        <v>754</v>
      </c>
      <c r="U224" s="53">
        <f t="shared" si="84"/>
        <v>923</v>
      </c>
      <c r="V224" s="44">
        <f t="shared" si="85"/>
        <v>17.77</v>
      </c>
      <c r="W224" s="54">
        <v>775336</v>
      </c>
      <c r="X224" s="55">
        <v>705485</v>
      </c>
      <c r="Y224" s="41">
        <v>1.3235424256791923</v>
      </c>
      <c r="Z224" s="41">
        <f t="shared" si="86"/>
        <v>569.68330000000003</v>
      </c>
      <c r="AA224" s="41">
        <f t="shared" si="87"/>
        <v>0</v>
      </c>
      <c r="AB224" s="41">
        <f t="shared" si="88"/>
        <v>0.426315</v>
      </c>
      <c r="AC224" s="41" t="str">
        <f t="shared" si="89"/>
        <v/>
      </c>
      <c r="AD224" s="41" t="str">
        <f t="shared" si="90"/>
        <v/>
      </c>
      <c r="AE224" s="41">
        <f t="shared" si="91"/>
        <v>651.85300000000007</v>
      </c>
      <c r="AF224" s="41">
        <f t="shared" si="92"/>
        <v>630</v>
      </c>
      <c r="AG224" s="41">
        <f t="shared" si="93"/>
        <v>0</v>
      </c>
      <c r="AH224" s="41" t="str">
        <f t="shared" si="94"/>
        <v/>
      </c>
      <c r="AI224" s="41" t="str">
        <f t="shared" si="95"/>
        <v/>
      </c>
      <c r="AJ224" s="41" t="str">
        <f t="shared" si="96"/>
        <v/>
      </c>
      <c r="AK224" s="41" t="str">
        <f t="shared" si="97"/>
        <v/>
      </c>
      <c r="AL224" s="44">
        <f t="shared" si="98"/>
        <v>630</v>
      </c>
      <c r="AM224" s="44">
        <f t="shared" si="99"/>
        <v>712.55</v>
      </c>
      <c r="AN224" s="40">
        <f t="shared" si="100"/>
        <v>210288</v>
      </c>
      <c r="AO224" s="45">
        <f t="shared" si="101"/>
        <v>2.8574476651868366E-2</v>
      </c>
      <c r="AP224" s="40">
        <f t="shared" si="102"/>
        <v>-411.98680436663813</v>
      </c>
      <c r="AQ224" s="41">
        <v>0</v>
      </c>
      <c r="AR224" s="40">
        <f t="shared" si="103"/>
        <v>210288</v>
      </c>
      <c r="AS224" s="40">
        <f t="shared" si="104"/>
        <v>7590</v>
      </c>
      <c r="AT224" s="40">
        <f t="shared" si="105"/>
        <v>35274.25</v>
      </c>
      <c r="AU224" s="40">
        <f t="shared" si="106"/>
        <v>217116</v>
      </c>
      <c r="AV224" s="46">
        <f t="shared" si="107"/>
        <v>217116</v>
      </c>
      <c r="AW224" s="40">
        <f>AX224-AV224</f>
        <v>7590</v>
      </c>
      <c r="AX224" s="59">
        <f>IF(D224&gt;AV224,AV224+(D224-AV224),AV224)</f>
        <v>224706</v>
      </c>
    </row>
    <row r="225" spans="1:50" ht="15" customHeight="1" x14ac:dyDescent="0.25">
      <c r="A225" s="51">
        <v>23</v>
      </c>
      <c r="B225" s="51">
        <v>700</v>
      </c>
      <c r="C225" s="52" t="s">
        <v>475</v>
      </c>
      <c r="D225" s="39">
        <v>291862</v>
      </c>
      <c r="E225" s="40">
        <v>0</v>
      </c>
      <c r="F225" s="41">
        <v>780</v>
      </c>
      <c r="G225" s="40">
        <v>766</v>
      </c>
      <c r="H225" s="42">
        <v>2.008</v>
      </c>
      <c r="I225" s="41">
        <v>225</v>
      </c>
      <c r="J225" s="43">
        <f t="shared" si="81"/>
        <v>0.29370000000000002</v>
      </c>
      <c r="K225" s="41">
        <v>185</v>
      </c>
      <c r="L225" s="41">
        <v>431</v>
      </c>
      <c r="M225" s="41">
        <v>106</v>
      </c>
      <c r="N225" s="41">
        <f t="shared" si="82"/>
        <v>42.923400000000001</v>
      </c>
      <c r="O225" s="41">
        <f t="shared" si="83"/>
        <v>24.593999999999998</v>
      </c>
      <c r="P225" s="41">
        <v>888</v>
      </c>
      <c r="Q225" s="41">
        <v>861</v>
      </c>
      <c r="R225" s="41">
        <v>745</v>
      </c>
      <c r="S225" s="41">
        <v>766</v>
      </c>
      <c r="T225" s="57">
        <v>780</v>
      </c>
      <c r="U225" s="53">
        <f t="shared" si="84"/>
        <v>888</v>
      </c>
      <c r="V225" s="44">
        <f t="shared" si="85"/>
        <v>13.74</v>
      </c>
      <c r="W225" s="54">
        <v>319435</v>
      </c>
      <c r="X225" s="55">
        <v>417801</v>
      </c>
      <c r="Y225" s="41">
        <v>0.48011303527275029</v>
      </c>
      <c r="Z225" s="41">
        <f t="shared" si="86"/>
        <v>1624.6174000000001</v>
      </c>
      <c r="AA225" s="41">
        <f t="shared" si="87"/>
        <v>0</v>
      </c>
      <c r="AB225" s="41">
        <f t="shared" si="88"/>
        <v>0.426315</v>
      </c>
      <c r="AC225" s="41" t="str">
        <f t="shared" si="89"/>
        <v/>
      </c>
      <c r="AD225" s="41" t="str">
        <f t="shared" si="90"/>
        <v/>
      </c>
      <c r="AE225" s="41">
        <f t="shared" si="91"/>
        <v>654.42200000000003</v>
      </c>
      <c r="AF225" s="41">
        <f t="shared" si="92"/>
        <v>630</v>
      </c>
      <c r="AG225" s="41">
        <f t="shared" si="93"/>
        <v>0</v>
      </c>
      <c r="AH225" s="41" t="str">
        <f t="shared" si="94"/>
        <v/>
      </c>
      <c r="AI225" s="41" t="str">
        <f t="shared" si="95"/>
        <v/>
      </c>
      <c r="AJ225" s="41" t="str">
        <f t="shared" si="96"/>
        <v/>
      </c>
      <c r="AK225" s="41" t="str">
        <f t="shared" si="97"/>
        <v/>
      </c>
      <c r="AL225" s="44">
        <f t="shared" si="98"/>
        <v>630</v>
      </c>
      <c r="AM225" s="44">
        <f t="shared" si="99"/>
        <v>712.55</v>
      </c>
      <c r="AN225" s="40">
        <f t="shared" si="100"/>
        <v>409633</v>
      </c>
      <c r="AO225" s="45">
        <f t="shared" si="101"/>
        <v>2.8574476651868366E-2</v>
      </c>
      <c r="AP225" s="40">
        <f t="shared" si="102"/>
        <v>3365.2446897671894</v>
      </c>
      <c r="AQ225" s="41">
        <v>0</v>
      </c>
      <c r="AR225" s="40">
        <f t="shared" si="103"/>
        <v>295227</v>
      </c>
      <c r="AS225" s="40">
        <f t="shared" si="104"/>
        <v>7660</v>
      </c>
      <c r="AT225" s="40">
        <f t="shared" si="105"/>
        <v>20890.050000000003</v>
      </c>
      <c r="AU225" s="40">
        <f t="shared" si="106"/>
        <v>284202</v>
      </c>
      <c r="AV225" s="46">
        <f t="shared" si="107"/>
        <v>295227</v>
      </c>
      <c r="AW225" s="40">
        <f>AX225-AV225</f>
        <v>0</v>
      </c>
      <c r="AX225" s="59">
        <f>IF(D225&gt;AV225,AV225+(D225-AV225),AV225)</f>
        <v>295227</v>
      </c>
    </row>
    <row r="226" spans="1:50" ht="15" customHeight="1" x14ac:dyDescent="0.25">
      <c r="A226" s="51">
        <v>23</v>
      </c>
      <c r="B226" s="51">
        <v>800</v>
      </c>
      <c r="C226" s="52" t="s">
        <v>600</v>
      </c>
      <c r="D226" s="39">
        <v>58721</v>
      </c>
      <c r="E226" s="40">
        <v>0</v>
      </c>
      <c r="F226" s="41">
        <v>254</v>
      </c>
      <c r="G226" s="40">
        <v>249</v>
      </c>
      <c r="H226" s="42">
        <v>2.0550000000000002</v>
      </c>
      <c r="I226" s="41">
        <v>68</v>
      </c>
      <c r="J226" s="43">
        <f t="shared" si="81"/>
        <v>0.27310000000000001</v>
      </c>
      <c r="K226" s="41">
        <v>32</v>
      </c>
      <c r="L226" s="41">
        <v>118</v>
      </c>
      <c r="M226" s="41">
        <v>29</v>
      </c>
      <c r="N226" s="41">
        <f t="shared" si="82"/>
        <v>27.118599999999997</v>
      </c>
      <c r="O226" s="41">
        <f t="shared" si="83"/>
        <v>24.5763</v>
      </c>
      <c r="P226" s="41">
        <v>268</v>
      </c>
      <c r="Q226" s="41">
        <v>293</v>
      </c>
      <c r="R226" s="41">
        <v>276</v>
      </c>
      <c r="S226" s="41">
        <v>212</v>
      </c>
      <c r="T226" s="57">
        <v>254</v>
      </c>
      <c r="U226" s="53">
        <f t="shared" si="84"/>
        <v>293</v>
      </c>
      <c r="V226" s="44">
        <f t="shared" si="85"/>
        <v>15.02</v>
      </c>
      <c r="W226" s="54">
        <v>138215</v>
      </c>
      <c r="X226" s="55">
        <v>191704</v>
      </c>
      <c r="Y226" s="41">
        <v>0.48158678727469006</v>
      </c>
      <c r="Z226" s="41">
        <f t="shared" si="86"/>
        <v>527.42309999999998</v>
      </c>
      <c r="AA226" s="41">
        <f t="shared" si="87"/>
        <v>0</v>
      </c>
      <c r="AB226" s="41">
        <f t="shared" si="88"/>
        <v>0.426315</v>
      </c>
      <c r="AC226" s="41" t="str">
        <f t="shared" si="89"/>
        <v/>
      </c>
      <c r="AD226" s="41" t="str">
        <f t="shared" si="90"/>
        <v/>
      </c>
      <c r="AE226" s="41">
        <f t="shared" si="91"/>
        <v>464.68299999999999</v>
      </c>
      <c r="AF226" s="41">
        <f t="shared" si="92"/>
        <v>464.68299999999999</v>
      </c>
      <c r="AG226" s="41">
        <f t="shared" si="93"/>
        <v>0</v>
      </c>
      <c r="AH226" s="41" t="str">
        <f t="shared" si="94"/>
        <v/>
      </c>
      <c r="AI226" s="41" t="str">
        <f t="shared" si="95"/>
        <v/>
      </c>
      <c r="AJ226" s="41" t="str">
        <f t="shared" si="96"/>
        <v/>
      </c>
      <c r="AK226" s="41" t="str">
        <f t="shared" si="97"/>
        <v/>
      </c>
      <c r="AL226" s="44">
        <f t="shared" si="98"/>
        <v>464.68</v>
      </c>
      <c r="AM226" s="44">
        <f t="shared" si="99"/>
        <v>525.57000000000005</v>
      </c>
      <c r="AN226" s="40">
        <f t="shared" si="100"/>
        <v>71944</v>
      </c>
      <c r="AO226" s="45">
        <f t="shared" si="101"/>
        <v>2.8574476651868366E-2</v>
      </c>
      <c r="AP226" s="40">
        <f t="shared" si="102"/>
        <v>377.84030476765543</v>
      </c>
      <c r="AQ226" s="41">
        <v>0</v>
      </c>
      <c r="AR226" s="40">
        <f t="shared" si="103"/>
        <v>59099</v>
      </c>
      <c r="AS226" s="40">
        <f t="shared" si="104"/>
        <v>2490</v>
      </c>
      <c r="AT226" s="40">
        <f t="shared" si="105"/>
        <v>9585.2000000000007</v>
      </c>
      <c r="AU226" s="40">
        <f t="shared" si="106"/>
        <v>56231</v>
      </c>
      <c r="AV226" s="46">
        <f t="shared" si="107"/>
        <v>59099</v>
      </c>
      <c r="AW226" s="40">
        <f>AX226-AV226</f>
        <v>0</v>
      </c>
      <c r="AX226" s="59">
        <f>IF(D226&gt;AV226,AV226+(D226-AV226),AV226)</f>
        <v>59099</v>
      </c>
    </row>
    <row r="227" spans="1:50" ht="15" customHeight="1" x14ac:dyDescent="0.25">
      <c r="A227" s="51">
        <v>23</v>
      </c>
      <c r="B227" s="51">
        <v>900</v>
      </c>
      <c r="C227" s="52" t="s">
        <v>615</v>
      </c>
      <c r="D227" s="39">
        <v>41996</v>
      </c>
      <c r="E227" s="40">
        <v>0</v>
      </c>
      <c r="F227" s="41">
        <v>199</v>
      </c>
      <c r="G227" s="40">
        <v>194</v>
      </c>
      <c r="H227" s="42">
        <v>2.0209999999999999</v>
      </c>
      <c r="I227" s="41">
        <v>95</v>
      </c>
      <c r="J227" s="43">
        <f t="shared" si="81"/>
        <v>0.48970000000000002</v>
      </c>
      <c r="K227" s="41">
        <v>62</v>
      </c>
      <c r="L227" s="41">
        <v>113</v>
      </c>
      <c r="M227" s="41">
        <v>24</v>
      </c>
      <c r="N227" s="41">
        <f t="shared" si="82"/>
        <v>54.8673</v>
      </c>
      <c r="O227" s="41">
        <f t="shared" si="83"/>
        <v>21.238900000000001</v>
      </c>
      <c r="P227" s="41">
        <v>269</v>
      </c>
      <c r="Q227" s="41">
        <v>291</v>
      </c>
      <c r="R227" s="41">
        <v>259</v>
      </c>
      <c r="S227" s="41">
        <v>269</v>
      </c>
      <c r="T227" s="57">
        <v>199</v>
      </c>
      <c r="U227" s="53">
        <f t="shared" si="84"/>
        <v>291</v>
      </c>
      <c r="V227" s="44">
        <f t="shared" si="85"/>
        <v>33.33</v>
      </c>
      <c r="W227" s="54">
        <v>114690</v>
      </c>
      <c r="X227" s="55">
        <v>92493</v>
      </c>
      <c r="Y227" s="41">
        <v>0.50378534572360956</v>
      </c>
      <c r="Z227" s="41">
        <f t="shared" si="86"/>
        <v>395.0095</v>
      </c>
      <c r="AA227" s="41">
        <f t="shared" si="87"/>
        <v>0</v>
      </c>
      <c r="AB227" s="41">
        <f t="shared" si="88"/>
        <v>0.426315</v>
      </c>
      <c r="AC227" s="41" t="str">
        <f t="shared" si="89"/>
        <v/>
      </c>
      <c r="AD227" s="41" t="str">
        <f t="shared" si="90"/>
        <v/>
      </c>
      <c r="AE227" s="41">
        <f t="shared" si="91"/>
        <v>444.49799999999999</v>
      </c>
      <c r="AF227" s="41">
        <f t="shared" si="92"/>
        <v>444.49799999999999</v>
      </c>
      <c r="AG227" s="41">
        <f t="shared" si="93"/>
        <v>0</v>
      </c>
      <c r="AH227" s="41" t="str">
        <f t="shared" si="94"/>
        <v/>
      </c>
      <c r="AI227" s="41" t="str">
        <f t="shared" si="95"/>
        <v/>
      </c>
      <c r="AJ227" s="41" t="str">
        <f t="shared" si="96"/>
        <v/>
      </c>
      <c r="AK227" s="41" t="str">
        <f t="shared" si="97"/>
        <v/>
      </c>
      <c r="AL227" s="44">
        <f t="shared" si="98"/>
        <v>444.5</v>
      </c>
      <c r="AM227" s="44">
        <f t="shared" si="99"/>
        <v>502.74</v>
      </c>
      <c r="AN227" s="40">
        <f t="shared" si="100"/>
        <v>48637</v>
      </c>
      <c r="AO227" s="45">
        <f t="shared" si="101"/>
        <v>2.8574476651868366E-2</v>
      </c>
      <c r="AP227" s="40">
        <f t="shared" si="102"/>
        <v>189.76309944505783</v>
      </c>
      <c r="AQ227" s="41">
        <v>0</v>
      </c>
      <c r="AR227" s="40">
        <f t="shared" si="103"/>
        <v>42186</v>
      </c>
      <c r="AS227" s="40">
        <f t="shared" si="104"/>
        <v>1940</v>
      </c>
      <c r="AT227" s="40">
        <f t="shared" si="105"/>
        <v>4624.6500000000005</v>
      </c>
      <c r="AU227" s="40">
        <f t="shared" si="106"/>
        <v>40056</v>
      </c>
      <c r="AV227" s="46">
        <f t="shared" si="107"/>
        <v>42186</v>
      </c>
      <c r="AW227" s="40">
        <f>AX227-AV227</f>
        <v>0</v>
      </c>
      <c r="AX227" s="59">
        <f>IF(D227&gt;AV227,AV227+(D227-AV227),AV227)</f>
        <v>42186</v>
      </c>
    </row>
    <row r="228" spans="1:50" ht="15" customHeight="1" x14ac:dyDescent="0.25">
      <c r="A228" s="51">
        <v>23</v>
      </c>
      <c r="B228" s="51">
        <v>1000</v>
      </c>
      <c r="C228" s="52" t="s">
        <v>628</v>
      </c>
      <c r="D228" s="39">
        <v>504191</v>
      </c>
      <c r="E228" s="40">
        <v>0</v>
      </c>
      <c r="F228" s="41">
        <v>1325</v>
      </c>
      <c r="G228" s="40">
        <v>1327</v>
      </c>
      <c r="H228" s="42">
        <v>2.121</v>
      </c>
      <c r="I228" s="41">
        <v>726</v>
      </c>
      <c r="J228" s="43">
        <f t="shared" si="81"/>
        <v>0.54710000000000003</v>
      </c>
      <c r="K228" s="41">
        <v>282</v>
      </c>
      <c r="L228" s="41">
        <v>743</v>
      </c>
      <c r="M228" s="41">
        <v>239</v>
      </c>
      <c r="N228" s="41">
        <f t="shared" si="82"/>
        <v>37.9542</v>
      </c>
      <c r="O228" s="41">
        <f t="shared" si="83"/>
        <v>32.166899999999998</v>
      </c>
      <c r="P228" s="41">
        <v>1413</v>
      </c>
      <c r="Q228" s="41">
        <v>1478</v>
      </c>
      <c r="R228" s="41">
        <v>1530</v>
      </c>
      <c r="S228" s="41">
        <v>1426</v>
      </c>
      <c r="T228" s="53">
        <v>1325</v>
      </c>
      <c r="U228" s="53">
        <f t="shared" si="84"/>
        <v>1530</v>
      </c>
      <c r="V228" s="44">
        <f t="shared" si="85"/>
        <v>13.27</v>
      </c>
      <c r="W228" s="54">
        <v>975702</v>
      </c>
      <c r="X228" s="55">
        <v>1053535</v>
      </c>
      <c r="Y228" s="41">
        <v>2.4463051566262082</v>
      </c>
      <c r="Z228" s="41">
        <f t="shared" si="86"/>
        <v>541.63319999999999</v>
      </c>
      <c r="AA228" s="41">
        <f t="shared" si="87"/>
        <v>0</v>
      </c>
      <c r="AB228" s="41">
        <f t="shared" si="88"/>
        <v>0.426315</v>
      </c>
      <c r="AC228" s="41" t="str">
        <f t="shared" si="89"/>
        <v/>
      </c>
      <c r="AD228" s="41" t="str">
        <f t="shared" si="90"/>
        <v/>
      </c>
      <c r="AE228" s="41">
        <f t="shared" si="91"/>
        <v>860.30899999999997</v>
      </c>
      <c r="AF228" s="41">
        <f t="shared" si="92"/>
        <v>630</v>
      </c>
      <c r="AG228" s="41">
        <f t="shared" si="93"/>
        <v>0</v>
      </c>
      <c r="AH228" s="41" t="str">
        <f t="shared" si="94"/>
        <v/>
      </c>
      <c r="AI228" s="41" t="str">
        <f t="shared" si="95"/>
        <v/>
      </c>
      <c r="AJ228" s="41" t="str">
        <f t="shared" si="96"/>
        <v/>
      </c>
      <c r="AK228" s="41" t="str">
        <f t="shared" si="97"/>
        <v/>
      </c>
      <c r="AL228" s="44">
        <f t="shared" si="98"/>
        <v>630</v>
      </c>
      <c r="AM228" s="44">
        <f t="shared" si="99"/>
        <v>712.55</v>
      </c>
      <c r="AN228" s="40">
        <f t="shared" si="100"/>
        <v>529597</v>
      </c>
      <c r="AO228" s="45">
        <f t="shared" si="101"/>
        <v>2.8574476651868366E-2</v>
      </c>
      <c r="AP228" s="40">
        <f t="shared" si="102"/>
        <v>725.9631538173677</v>
      </c>
      <c r="AQ228" s="41">
        <v>0</v>
      </c>
      <c r="AR228" s="40">
        <f t="shared" si="103"/>
        <v>504917</v>
      </c>
      <c r="AS228" s="40">
        <f t="shared" si="104"/>
        <v>13270</v>
      </c>
      <c r="AT228" s="40">
        <f t="shared" si="105"/>
        <v>52676.75</v>
      </c>
      <c r="AU228" s="40">
        <f t="shared" si="106"/>
        <v>490921</v>
      </c>
      <c r="AV228" s="46">
        <f t="shared" si="107"/>
        <v>504917</v>
      </c>
      <c r="AW228" s="40">
        <f>AX228-AV228</f>
        <v>0</v>
      </c>
      <c r="AX228" s="59">
        <f>IF(D228&gt;AV228,AV228+(D228-AV228),AV228)</f>
        <v>504917</v>
      </c>
    </row>
    <row r="229" spans="1:50" ht="15" customHeight="1" x14ac:dyDescent="0.25">
      <c r="A229" s="51">
        <v>23</v>
      </c>
      <c r="B229" s="51">
        <v>1200</v>
      </c>
      <c r="C229" s="52" t="s">
        <v>669</v>
      </c>
      <c r="D229" s="39">
        <v>628684</v>
      </c>
      <c r="E229" s="40">
        <v>0</v>
      </c>
      <c r="F229" s="41">
        <v>1731</v>
      </c>
      <c r="G229" s="40">
        <v>1769</v>
      </c>
      <c r="H229" s="42">
        <v>2.343</v>
      </c>
      <c r="I229" s="41">
        <v>1013</v>
      </c>
      <c r="J229" s="43">
        <f t="shared" si="81"/>
        <v>0.5726</v>
      </c>
      <c r="K229" s="41">
        <v>201</v>
      </c>
      <c r="L229" s="41">
        <v>773</v>
      </c>
      <c r="M229" s="41">
        <v>149</v>
      </c>
      <c r="N229" s="41">
        <f t="shared" si="82"/>
        <v>26.002599999999997</v>
      </c>
      <c r="O229" s="41">
        <f t="shared" si="83"/>
        <v>19.275500000000001</v>
      </c>
      <c r="P229" s="41">
        <v>1318</v>
      </c>
      <c r="Q229" s="41">
        <v>1478</v>
      </c>
      <c r="R229" s="41">
        <v>1485</v>
      </c>
      <c r="S229" s="41">
        <v>1696</v>
      </c>
      <c r="T229" s="53">
        <v>1731</v>
      </c>
      <c r="U229" s="53">
        <f t="shared" si="84"/>
        <v>1731</v>
      </c>
      <c r="V229" s="44">
        <f t="shared" si="85"/>
        <v>0</v>
      </c>
      <c r="W229" s="54">
        <v>1269146</v>
      </c>
      <c r="X229" s="55">
        <v>986107</v>
      </c>
      <c r="Y229" s="41">
        <v>1.7353779245309244</v>
      </c>
      <c r="Z229" s="41">
        <f t="shared" si="86"/>
        <v>997.47730000000001</v>
      </c>
      <c r="AA229" s="41">
        <f t="shared" si="87"/>
        <v>0</v>
      </c>
      <c r="AB229" s="41">
        <f t="shared" si="88"/>
        <v>0.426315</v>
      </c>
      <c r="AC229" s="41" t="str">
        <f t="shared" si="89"/>
        <v/>
      </c>
      <c r="AD229" s="41" t="str">
        <f t="shared" si="90"/>
        <v/>
      </c>
      <c r="AE229" s="41">
        <f t="shared" si="91"/>
        <v>1022.523</v>
      </c>
      <c r="AF229" s="41">
        <f t="shared" si="92"/>
        <v>630</v>
      </c>
      <c r="AG229" s="41">
        <f t="shared" si="93"/>
        <v>0</v>
      </c>
      <c r="AH229" s="41" t="str">
        <f t="shared" si="94"/>
        <v/>
      </c>
      <c r="AI229" s="41" t="str">
        <f t="shared" si="95"/>
        <v/>
      </c>
      <c r="AJ229" s="41" t="str">
        <f t="shared" si="96"/>
        <v/>
      </c>
      <c r="AK229" s="41" t="str">
        <f t="shared" si="97"/>
        <v/>
      </c>
      <c r="AL229" s="44">
        <f t="shared" si="98"/>
        <v>630</v>
      </c>
      <c r="AM229" s="44">
        <f t="shared" si="99"/>
        <v>712.55</v>
      </c>
      <c r="AN229" s="40">
        <f t="shared" si="100"/>
        <v>719445</v>
      </c>
      <c r="AO229" s="45">
        <f t="shared" si="101"/>
        <v>2.8574476651868366E-2</v>
      </c>
      <c r="AP229" s="40">
        <f t="shared" si="102"/>
        <v>2593.4480754002248</v>
      </c>
      <c r="AQ229" s="41">
        <v>0</v>
      </c>
      <c r="AR229" s="40">
        <f t="shared" si="103"/>
        <v>631277</v>
      </c>
      <c r="AS229" s="40">
        <f t="shared" si="104"/>
        <v>17690</v>
      </c>
      <c r="AT229" s="40">
        <f t="shared" si="105"/>
        <v>49305.350000000006</v>
      </c>
      <c r="AU229" s="40">
        <f t="shared" si="106"/>
        <v>610994</v>
      </c>
      <c r="AV229" s="46">
        <f t="shared" si="107"/>
        <v>631277</v>
      </c>
      <c r="AW229" s="40">
        <f>AX229-AV229</f>
        <v>0</v>
      </c>
      <c r="AX229" s="59">
        <f>IF(D229&gt;AV229,AV229+(D229-AV229),AV229)</f>
        <v>631277</v>
      </c>
    </row>
    <row r="230" spans="1:50" ht="15" customHeight="1" x14ac:dyDescent="0.25">
      <c r="A230" s="51">
        <v>23</v>
      </c>
      <c r="B230" s="51">
        <v>1300</v>
      </c>
      <c r="C230" s="52" t="s">
        <v>713</v>
      </c>
      <c r="D230" s="39">
        <v>933783</v>
      </c>
      <c r="E230" s="40">
        <v>0</v>
      </c>
      <c r="F230" s="41">
        <v>2479</v>
      </c>
      <c r="G230" s="40">
        <v>2496</v>
      </c>
      <c r="H230" s="42">
        <v>2.238</v>
      </c>
      <c r="I230" s="41">
        <v>788</v>
      </c>
      <c r="J230" s="43">
        <f t="shared" si="81"/>
        <v>0.31569999999999998</v>
      </c>
      <c r="K230" s="41">
        <v>495</v>
      </c>
      <c r="L230" s="41">
        <v>1174</v>
      </c>
      <c r="M230" s="41">
        <v>311</v>
      </c>
      <c r="N230" s="41">
        <f t="shared" si="82"/>
        <v>42.163499999999999</v>
      </c>
      <c r="O230" s="41">
        <f t="shared" si="83"/>
        <v>26.490599999999997</v>
      </c>
      <c r="P230" s="41">
        <v>2572</v>
      </c>
      <c r="Q230" s="41">
        <v>2616</v>
      </c>
      <c r="R230" s="41">
        <v>2461</v>
      </c>
      <c r="S230" s="41">
        <v>2518</v>
      </c>
      <c r="T230" s="53">
        <v>2479</v>
      </c>
      <c r="U230" s="53">
        <f t="shared" si="84"/>
        <v>2616</v>
      </c>
      <c r="V230" s="44">
        <f t="shared" si="85"/>
        <v>4.59</v>
      </c>
      <c r="W230" s="54">
        <v>1596118</v>
      </c>
      <c r="X230" s="55">
        <v>1524229</v>
      </c>
      <c r="Y230" s="41">
        <v>2.5312646236198777</v>
      </c>
      <c r="Z230" s="41">
        <f t="shared" si="86"/>
        <v>979.35239999999999</v>
      </c>
      <c r="AA230" s="41">
        <f t="shared" si="87"/>
        <v>0</v>
      </c>
      <c r="AB230" s="41">
        <f t="shared" si="88"/>
        <v>0.426315</v>
      </c>
      <c r="AC230" s="41" t="str">
        <f t="shared" si="89"/>
        <v/>
      </c>
      <c r="AD230" s="41" t="str">
        <f t="shared" si="90"/>
        <v/>
      </c>
      <c r="AE230" s="41">
        <f t="shared" si="91"/>
        <v>1289.3319999999999</v>
      </c>
      <c r="AF230" s="41">
        <f t="shared" si="92"/>
        <v>630</v>
      </c>
      <c r="AG230" s="41">
        <f t="shared" si="93"/>
        <v>0</v>
      </c>
      <c r="AH230" s="41" t="str">
        <f t="shared" si="94"/>
        <v/>
      </c>
      <c r="AI230" s="41" t="str">
        <f t="shared" si="95"/>
        <v/>
      </c>
      <c r="AJ230" s="41" t="str">
        <f t="shared" si="96"/>
        <v/>
      </c>
      <c r="AK230" s="41" t="str">
        <f t="shared" si="97"/>
        <v/>
      </c>
      <c r="AL230" s="44">
        <f t="shared" si="98"/>
        <v>630</v>
      </c>
      <c r="AM230" s="44">
        <f t="shared" si="99"/>
        <v>712.55</v>
      </c>
      <c r="AN230" s="40">
        <f t="shared" si="100"/>
        <v>1098076</v>
      </c>
      <c r="AO230" s="45">
        <f t="shared" si="101"/>
        <v>2.8574476651868366E-2</v>
      </c>
      <c r="AP230" s="40">
        <f t="shared" si="102"/>
        <v>4694.5864925654096</v>
      </c>
      <c r="AQ230" s="41">
        <v>0</v>
      </c>
      <c r="AR230" s="40">
        <f t="shared" si="103"/>
        <v>938478</v>
      </c>
      <c r="AS230" s="40">
        <f t="shared" si="104"/>
        <v>24960</v>
      </c>
      <c r="AT230" s="40">
        <f t="shared" si="105"/>
        <v>76211.45</v>
      </c>
      <c r="AU230" s="40">
        <f t="shared" si="106"/>
        <v>908823</v>
      </c>
      <c r="AV230" s="46">
        <f t="shared" si="107"/>
        <v>938478</v>
      </c>
      <c r="AW230" s="40">
        <f>AX230-AV230</f>
        <v>0</v>
      </c>
      <c r="AX230" s="59">
        <f>IF(D230&gt;AV230,AV230+(D230-AV230),AV230)</f>
        <v>938478</v>
      </c>
    </row>
    <row r="231" spans="1:50" ht="15" customHeight="1" x14ac:dyDescent="0.25">
      <c r="A231" s="51">
        <v>23</v>
      </c>
      <c r="B231" s="51">
        <v>1400</v>
      </c>
      <c r="C231" s="52" t="s">
        <v>820</v>
      </c>
      <c r="D231" s="39">
        <v>4161</v>
      </c>
      <c r="E231" s="40">
        <v>0</v>
      </c>
      <c r="F231" s="41">
        <v>63</v>
      </c>
      <c r="G231" s="40">
        <v>65</v>
      </c>
      <c r="H231" s="42">
        <v>1.97</v>
      </c>
      <c r="I231" s="41">
        <v>0</v>
      </c>
      <c r="J231" s="43">
        <f t="shared" si="81"/>
        <v>0</v>
      </c>
      <c r="K231" s="41">
        <v>22</v>
      </c>
      <c r="L231" s="41">
        <v>37</v>
      </c>
      <c r="M231" s="41">
        <v>10</v>
      </c>
      <c r="N231" s="41">
        <f t="shared" si="82"/>
        <v>59.459499999999998</v>
      </c>
      <c r="O231" s="41">
        <f t="shared" si="83"/>
        <v>27.027000000000001</v>
      </c>
      <c r="P231" s="41">
        <v>114</v>
      </c>
      <c r="Q231" s="41">
        <v>119</v>
      </c>
      <c r="R231" s="41">
        <v>94</v>
      </c>
      <c r="S231" s="41">
        <v>64</v>
      </c>
      <c r="T231" s="57">
        <v>63</v>
      </c>
      <c r="U231" s="53">
        <f t="shared" si="84"/>
        <v>119</v>
      </c>
      <c r="V231" s="44">
        <f t="shared" si="85"/>
        <v>45.38</v>
      </c>
      <c r="W231" s="54">
        <v>88450</v>
      </c>
      <c r="X231" s="55">
        <v>33138</v>
      </c>
      <c r="Y231" s="41">
        <v>0.43153057079801144</v>
      </c>
      <c r="Z231" s="41">
        <f t="shared" si="86"/>
        <v>145.99199999999999</v>
      </c>
      <c r="AA231" s="41">
        <f t="shared" si="87"/>
        <v>0</v>
      </c>
      <c r="AB231" s="41">
        <f t="shared" si="88"/>
        <v>0.426315</v>
      </c>
      <c r="AC231" s="41" t="str">
        <f t="shared" si="89"/>
        <v/>
      </c>
      <c r="AD231" s="41" t="str">
        <f t="shared" si="90"/>
        <v/>
      </c>
      <c r="AE231" s="41">
        <f t="shared" si="91"/>
        <v>410</v>
      </c>
      <c r="AF231" s="41">
        <f t="shared" si="92"/>
        <v>410</v>
      </c>
      <c r="AG231" s="41">
        <f t="shared" si="93"/>
        <v>0</v>
      </c>
      <c r="AH231" s="41" t="str">
        <f t="shared" si="94"/>
        <v/>
      </c>
      <c r="AI231" s="41" t="str">
        <f t="shared" si="95"/>
        <v/>
      </c>
      <c r="AJ231" s="41" t="str">
        <f t="shared" si="96"/>
        <v/>
      </c>
      <c r="AK231" s="41" t="str">
        <f t="shared" si="97"/>
        <v/>
      </c>
      <c r="AL231" s="44">
        <f t="shared" si="98"/>
        <v>410</v>
      </c>
      <c r="AM231" s="44">
        <f t="shared" si="99"/>
        <v>463.72</v>
      </c>
      <c r="AN231" s="40">
        <f t="shared" si="100"/>
        <v>0</v>
      </c>
      <c r="AO231" s="45">
        <f t="shared" si="101"/>
        <v>2.8574476651868366E-2</v>
      </c>
      <c r="AP231" s="40">
        <f t="shared" si="102"/>
        <v>-118.89839734842427</v>
      </c>
      <c r="AQ231" s="41">
        <v>0</v>
      </c>
      <c r="AR231" s="40">
        <f t="shared" si="103"/>
        <v>0</v>
      </c>
      <c r="AS231" s="40">
        <f t="shared" si="104"/>
        <v>650</v>
      </c>
      <c r="AT231" s="40">
        <f t="shared" si="105"/>
        <v>1656.9</v>
      </c>
      <c r="AU231" s="40">
        <f t="shared" si="106"/>
        <v>3511</v>
      </c>
      <c r="AV231" s="46">
        <f t="shared" si="107"/>
        <v>3511</v>
      </c>
      <c r="AW231" s="40">
        <f>AX231-AV231</f>
        <v>650</v>
      </c>
      <c r="AX231" s="59">
        <f>IF(D231&gt;AV231,AV231+(D231-AV231),AV231)</f>
        <v>4161</v>
      </c>
    </row>
    <row r="232" spans="1:50" ht="15" customHeight="1" x14ac:dyDescent="0.25">
      <c r="A232" s="51">
        <v>23</v>
      </c>
      <c r="B232" s="51">
        <v>1500</v>
      </c>
      <c r="C232" s="52" t="s">
        <v>846</v>
      </c>
      <c r="D232" s="39">
        <v>136652</v>
      </c>
      <c r="E232" s="40">
        <v>0</v>
      </c>
      <c r="F232" s="41">
        <v>444</v>
      </c>
      <c r="G232" s="40">
        <v>439</v>
      </c>
      <c r="H232" s="42">
        <v>2.206</v>
      </c>
      <c r="I232" s="41">
        <v>76</v>
      </c>
      <c r="J232" s="43">
        <f t="shared" si="81"/>
        <v>0.1731</v>
      </c>
      <c r="K232" s="41">
        <v>85</v>
      </c>
      <c r="L232" s="41">
        <v>188</v>
      </c>
      <c r="M232" s="41">
        <v>24</v>
      </c>
      <c r="N232" s="41">
        <f t="shared" si="82"/>
        <v>45.212799999999994</v>
      </c>
      <c r="O232" s="41">
        <f t="shared" si="83"/>
        <v>12.766</v>
      </c>
      <c r="P232" s="41">
        <v>450</v>
      </c>
      <c r="Q232" s="41">
        <v>482</v>
      </c>
      <c r="R232" s="41">
        <v>493</v>
      </c>
      <c r="S232" s="41">
        <v>460</v>
      </c>
      <c r="T232" s="57">
        <v>444</v>
      </c>
      <c r="U232" s="53">
        <f t="shared" si="84"/>
        <v>493</v>
      </c>
      <c r="V232" s="44">
        <f t="shared" si="85"/>
        <v>10.95</v>
      </c>
      <c r="W232" s="54">
        <v>287177</v>
      </c>
      <c r="X232" s="55">
        <v>183956</v>
      </c>
      <c r="Y232" s="41">
        <v>0.95858861122136474</v>
      </c>
      <c r="Z232" s="41">
        <f t="shared" si="86"/>
        <v>463.18099999999998</v>
      </c>
      <c r="AA232" s="41">
        <f t="shared" si="87"/>
        <v>0</v>
      </c>
      <c r="AB232" s="41">
        <f t="shared" si="88"/>
        <v>0.426315</v>
      </c>
      <c r="AC232" s="41" t="str">
        <f t="shared" si="89"/>
        <v/>
      </c>
      <c r="AD232" s="41" t="str">
        <f t="shared" si="90"/>
        <v/>
      </c>
      <c r="AE232" s="41">
        <f t="shared" si="91"/>
        <v>534.41300000000001</v>
      </c>
      <c r="AF232" s="41">
        <f t="shared" si="92"/>
        <v>534.41300000000001</v>
      </c>
      <c r="AG232" s="41">
        <f t="shared" si="93"/>
        <v>0</v>
      </c>
      <c r="AH232" s="41" t="str">
        <f t="shared" si="94"/>
        <v/>
      </c>
      <c r="AI232" s="41" t="str">
        <f t="shared" si="95"/>
        <v/>
      </c>
      <c r="AJ232" s="41" t="str">
        <f t="shared" si="96"/>
        <v/>
      </c>
      <c r="AK232" s="41" t="str">
        <f t="shared" si="97"/>
        <v/>
      </c>
      <c r="AL232" s="44">
        <f t="shared" si="98"/>
        <v>534.41</v>
      </c>
      <c r="AM232" s="44">
        <f t="shared" si="99"/>
        <v>604.44000000000005</v>
      </c>
      <c r="AN232" s="40">
        <f t="shared" si="100"/>
        <v>142921</v>
      </c>
      <c r="AO232" s="45">
        <f t="shared" si="101"/>
        <v>2.8574476651868366E-2</v>
      </c>
      <c r="AP232" s="40">
        <f t="shared" si="102"/>
        <v>179.13339413056278</v>
      </c>
      <c r="AQ232" s="41">
        <v>0</v>
      </c>
      <c r="AR232" s="40">
        <f t="shared" si="103"/>
        <v>136831</v>
      </c>
      <c r="AS232" s="40">
        <f t="shared" si="104"/>
        <v>4390</v>
      </c>
      <c r="AT232" s="40">
        <f t="shared" si="105"/>
        <v>9197.8000000000011</v>
      </c>
      <c r="AU232" s="40">
        <f t="shared" si="106"/>
        <v>132262</v>
      </c>
      <c r="AV232" s="46">
        <f t="shared" si="107"/>
        <v>136831</v>
      </c>
      <c r="AW232" s="40">
        <f>AX232-AV232</f>
        <v>0</v>
      </c>
      <c r="AX232" s="59">
        <f>IF(D232&gt;AV232,AV232+(D232-AV232),AV232)</f>
        <v>136831</v>
      </c>
    </row>
    <row r="233" spans="1:50" ht="15" customHeight="1" x14ac:dyDescent="0.25">
      <c r="A233" s="51">
        <v>23</v>
      </c>
      <c r="B233" s="51">
        <v>1600</v>
      </c>
      <c r="C233" s="52" t="s">
        <v>670</v>
      </c>
      <c r="D233" s="39">
        <v>55297</v>
      </c>
      <c r="E233" s="40">
        <v>0</v>
      </c>
      <c r="F233" s="41">
        <v>807</v>
      </c>
      <c r="G233" s="40">
        <v>849</v>
      </c>
      <c r="H233" s="42">
        <v>2.62</v>
      </c>
      <c r="I233" s="41">
        <v>110</v>
      </c>
      <c r="J233" s="43">
        <f t="shared" si="81"/>
        <v>0.12959999999999999</v>
      </c>
      <c r="K233" s="41">
        <v>100</v>
      </c>
      <c r="L233" s="41">
        <v>396</v>
      </c>
      <c r="M233" s="41">
        <v>60</v>
      </c>
      <c r="N233" s="41">
        <f t="shared" si="82"/>
        <v>25.252500000000001</v>
      </c>
      <c r="O233" s="41">
        <f t="shared" si="83"/>
        <v>15.1515</v>
      </c>
      <c r="P233" s="41">
        <v>601</v>
      </c>
      <c r="Q233" s="41">
        <v>688</v>
      </c>
      <c r="R233" s="41">
        <v>705</v>
      </c>
      <c r="S233" s="41">
        <v>714</v>
      </c>
      <c r="T233" s="57">
        <v>807</v>
      </c>
      <c r="U233" s="53">
        <f t="shared" si="84"/>
        <v>807</v>
      </c>
      <c r="V233" s="44">
        <f t="shared" si="85"/>
        <v>0</v>
      </c>
      <c r="W233" s="54">
        <v>1391123</v>
      </c>
      <c r="X233" s="55">
        <v>450008</v>
      </c>
      <c r="Y233" s="41">
        <v>33.643809932710113</v>
      </c>
      <c r="Z233" s="41">
        <f t="shared" si="86"/>
        <v>23.986599999999999</v>
      </c>
      <c r="AA233" s="41">
        <f t="shared" si="87"/>
        <v>200</v>
      </c>
      <c r="AB233" s="41">
        <f t="shared" si="88"/>
        <v>0.426315</v>
      </c>
      <c r="AC233" s="41" t="str">
        <f t="shared" si="89"/>
        <v/>
      </c>
      <c r="AD233" s="41" t="str">
        <f t="shared" si="90"/>
        <v/>
      </c>
      <c r="AE233" s="41">
        <f t="shared" si="91"/>
        <v>884.88300000000004</v>
      </c>
      <c r="AF233" s="41">
        <f t="shared" si="92"/>
        <v>830</v>
      </c>
      <c r="AG233" s="41">
        <f t="shared" si="93"/>
        <v>0</v>
      </c>
      <c r="AH233" s="41" t="str">
        <f t="shared" si="94"/>
        <v/>
      </c>
      <c r="AI233" s="41" t="str">
        <f t="shared" si="95"/>
        <v/>
      </c>
      <c r="AJ233" s="41" t="str">
        <f t="shared" si="96"/>
        <v/>
      </c>
      <c r="AK233" s="41" t="str">
        <f t="shared" si="97"/>
        <v/>
      </c>
      <c r="AL233" s="44">
        <f t="shared" si="98"/>
        <v>830</v>
      </c>
      <c r="AM233" s="44">
        <f t="shared" si="99"/>
        <v>938.76</v>
      </c>
      <c r="AN233" s="40">
        <f t="shared" si="100"/>
        <v>203951</v>
      </c>
      <c r="AO233" s="45">
        <f t="shared" si="101"/>
        <v>2.8574476651868366E-2</v>
      </c>
      <c r="AP233" s="40">
        <f t="shared" si="102"/>
        <v>4247.7102522068399</v>
      </c>
      <c r="AQ233" s="41">
        <v>0</v>
      </c>
      <c r="AR233" s="40">
        <f t="shared" si="103"/>
        <v>59545</v>
      </c>
      <c r="AS233" s="40">
        <f t="shared" si="104"/>
        <v>8490</v>
      </c>
      <c r="AT233" s="40">
        <f t="shared" si="105"/>
        <v>22500.400000000001</v>
      </c>
      <c r="AU233" s="40">
        <f t="shared" si="106"/>
        <v>46807</v>
      </c>
      <c r="AV233" s="46">
        <f t="shared" si="107"/>
        <v>59545</v>
      </c>
      <c r="AW233" s="40">
        <f>AX233-AV233</f>
        <v>0</v>
      </c>
      <c r="AX233" s="59">
        <f>IF(D233&gt;AV233,AV233+(D233-AV233),AV233)</f>
        <v>59545</v>
      </c>
    </row>
    <row r="234" spans="1:50" ht="15" customHeight="1" x14ac:dyDescent="0.25">
      <c r="A234" s="51">
        <v>23</v>
      </c>
      <c r="B234" s="51">
        <v>6400</v>
      </c>
      <c r="C234" s="52" t="s">
        <v>132</v>
      </c>
      <c r="D234" s="39">
        <v>840269</v>
      </c>
      <c r="E234" s="40">
        <v>0</v>
      </c>
      <c r="F234" s="41">
        <v>2779</v>
      </c>
      <c r="G234" s="40">
        <v>2915</v>
      </c>
      <c r="H234" s="42">
        <v>2.4500000000000002</v>
      </c>
      <c r="I234" s="41">
        <v>899</v>
      </c>
      <c r="J234" s="43">
        <f t="shared" si="81"/>
        <v>0.30840000000000001</v>
      </c>
      <c r="K234" s="41">
        <v>331</v>
      </c>
      <c r="L234" s="41">
        <v>1272</v>
      </c>
      <c r="M234" s="41">
        <v>277</v>
      </c>
      <c r="N234" s="41">
        <f t="shared" si="82"/>
        <v>26.022000000000002</v>
      </c>
      <c r="O234" s="41">
        <f t="shared" si="83"/>
        <v>21.776699999999998</v>
      </c>
      <c r="P234" s="41">
        <v>1885</v>
      </c>
      <c r="Q234" s="41">
        <v>2055</v>
      </c>
      <c r="R234" s="41">
        <v>2226</v>
      </c>
      <c r="S234" s="41">
        <v>2394</v>
      </c>
      <c r="T234" s="53">
        <v>2779</v>
      </c>
      <c r="U234" s="53">
        <f t="shared" si="84"/>
        <v>2779</v>
      </c>
      <c r="V234" s="44">
        <f t="shared" si="85"/>
        <v>0</v>
      </c>
      <c r="W234" s="54">
        <v>2429785</v>
      </c>
      <c r="X234" s="55">
        <v>2299511</v>
      </c>
      <c r="Y234" s="41">
        <v>2.635019930594273</v>
      </c>
      <c r="Z234" s="41">
        <f t="shared" si="86"/>
        <v>1054.6410000000001</v>
      </c>
      <c r="AA234" s="41">
        <f t="shared" si="87"/>
        <v>0</v>
      </c>
      <c r="AB234" s="41">
        <f t="shared" si="88"/>
        <v>0.426315</v>
      </c>
      <c r="AC234" s="41">
        <f t="shared" si="89"/>
        <v>0.83000000000000007</v>
      </c>
      <c r="AD234" s="41" t="str">
        <f t="shared" si="90"/>
        <v/>
      </c>
      <c r="AE234" s="41" t="str">
        <f t="shared" si="91"/>
        <v/>
      </c>
      <c r="AF234" s="41" t="str">
        <f t="shared" si="92"/>
        <v/>
      </c>
      <c r="AG234" s="41">
        <f t="shared" si="93"/>
        <v>657.42621780000002</v>
      </c>
      <c r="AH234" s="41" t="str">
        <f t="shared" si="94"/>
        <v/>
      </c>
      <c r="AI234" s="41">
        <f t="shared" si="95"/>
        <v>652.76376077399993</v>
      </c>
      <c r="AJ234" s="41" t="str">
        <f t="shared" si="96"/>
        <v/>
      </c>
      <c r="AK234" s="41">
        <f t="shared" si="97"/>
        <v>1</v>
      </c>
      <c r="AL234" s="44">
        <f t="shared" si="98"/>
        <v>652.76</v>
      </c>
      <c r="AM234" s="44">
        <f t="shared" si="99"/>
        <v>738.29</v>
      </c>
      <c r="AN234" s="40">
        <f t="shared" si="100"/>
        <v>1116262</v>
      </c>
      <c r="AO234" s="45">
        <f t="shared" si="101"/>
        <v>2.8574476651868366E-2</v>
      </c>
      <c r="AP234" s="40">
        <f t="shared" si="102"/>
        <v>7886.3555345791065</v>
      </c>
      <c r="AQ234" s="41">
        <v>0</v>
      </c>
      <c r="AR234" s="40">
        <f t="shared" si="103"/>
        <v>848155</v>
      </c>
      <c r="AS234" s="40">
        <f t="shared" si="104"/>
        <v>29150</v>
      </c>
      <c r="AT234" s="40">
        <f t="shared" si="105"/>
        <v>114975.55</v>
      </c>
      <c r="AU234" s="40">
        <f t="shared" si="106"/>
        <v>811119</v>
      </c>
      <c r="AV234" s="46">
        <f t="shared" si="107"/>
        <v>848155</v>
      </c>
      <c r="AW234" s="40">
        <f>AX234-AV234</f>
        <v>0</v>
      </c>
      <c r="AX234" s="59">
        <f>IF(D234&gt;AV234,AV234+(D234-AV234),AV234)</f>
        <v>848155</v>
      </c>
    </row>
    <row r="235" spans="1:50" ht="15" customHeight="1" x14ac:dyDescent="0.25">
      <c r="A235" s="51">
        <v>24</v>
      </c>
      <c r="B235" s="51">
        <v>100</v>
      </c>
      <c r="C235" s="52" t="s">
        <v>7</v>
      </c>
      <c r="D235" s="39">
        <v>5658247</v>
      </c>
      <c r="E235" s="40">
        <v>0</v>
      </c>
      <c r="F235" s="41">
        <v>18016</v>
      </c>
      <c r="G235" s="40">
        <v>18132</v>
      </c>
      <c r="H235" s="42">
        <v>2.1880000000000002</v>
      </c>
      <c r="I235" s="41">
        <v>10388</v>
      </c>
      <c r="J235" s="43">
        <f t="shared" si="81"/>
        <v>0.57289999999999996</v>
      </c>
      <c r="K235" s="41">
        <v>2079</v>
      </c>
      <c r="L235" s="41">
        <v>8580</v>
      </c>
      <c r="M235" s="41">
        <v>3503</v>
      </c>
      <c r="N235" s="41">
        <f t="shared" si="82"/>
        <v>24.230799999999999</v>
      </c>
      <c r="O235" s="41">
        <f t="shared" si="83"/>
        <v>40.827500000000001</v>
      </c>
      <c r="P235" s="41">
        <v>19418</v>
      </c>
      <c r="Q235" s="41">
        <v>19200</v>
      </c>
      <c r="R235" s="41">
        <v>18310</v>
      </c>
      <c r="S235" s="41">
        <v>18356</v>
      </c>
      <c r="T235" s="53">
        <v>18016</v>
      </c>
      <c r="U235" s="53">
        <f t="shared" si="84"/>
        <v>19418</v>
      </c>
      <c r="V235" s="44">
        <f t="shared" si="85"/>
        <v>6.62</v>
      </c>
      <c r="W235" s="54">
        <v>11983638</v>
      </c>
      <c r="X235" s="55">
        <v>6520284</v>
      </c>
      <c r="Y235" s="41">
        <v>14.425205058865137</v>
      </c>
      <c r="Z235" s="41">
        <f t="shared" si="86"/>
        <v>1248.9250999999999</v>
      </c>
      <c r="AA235" s="41">
        <f t="shared" si="87"/>
        <v>0</v>
      </c>
      <c r="AB235" s="41">
        <f t="shared" si="88"/>
        <v>0.426315</v>
      </c>
      <c r="AC235" s="41" t="str">
        <f t="shared" si="89"/>
        <v/>
      </c>
      <c r="AD235" s="41" t="str">
        <f t="shared" si="90"/>
        <v/>
      </c>
      <c r="AE235" s="41" t="str">
        <f t="shared" si="91"/>
        <v/>
      </c>
      <c r="AF235" s="41" t="str">
        <f t="shared" si="92"/>
        <v/>
      </c>
      <c r="AG235" s="41">
        <f t="shared" si="93"/>
        <v>0</v>
      </c>
      <c r="AH235" s="41">
        <f t="shared" si="94"/>
        <v>622.53632007499994</v>
      </c>
      <c r="AI235" s="41" t="str">
        <f t="shared" si="95"/>
        <v/>
      </c>
      <c r="AJ235" s="41" t="str">
        <f t="shared" si="96"/>
        <v/>
      </c>
      <c r="AK235" s="41" t="str">
        <f t="shared" si="97"/>
        <v/>
      </c>
      <c r="AL235" s="44">
        <f t="shared" si="98"/>
        <v>622.54</v>
      </c>
      <c r="AM235" s="44">
        <f t="shared" si="99"/>
        <v>704.11</v>
      </c>
      <c r="AN235" s="40">
        <f t="shared" si="100"/>
        <v>7658118</v>
      </c>
      <c r="AO235" s="45">
        <f t="shared" si="101"/>
        <v>2.8574476651868366E-2</v>
      </c>
      <c r="AP235" s="40">
        <f t="shared" si="102"/>
        <v>57145.267196248642</v>
      </c>
      <c r="AQ235" s="41">
        <v>0</v>
      </c>
      <c r="AR235" s="40">
        <f t="shared" si="103"/>
        <v>5715392</v>
      </c>
      <c r="AS235" s="40">
        <f t="shared" si="104"/>
        <v>181320</v>
      </c>
      <c r="AT235" s="40">
        <f t="shared" si="105"/>
        <v>326014.2</v>
      </c>
      <c r="AU235" s="40">
        <f t="shared" si="106"/>
        <v>5476927</v>
      </c>
      <c r="AV235" s="46">
        <f t="shared" si="107"/>
        <v>5715392</v>
      </c>
      <c r="AW235" s="40">
        <f>AX235-AV235</f>
        <v>0</v>
      </c>
      <c r="AX235" s="59">
        <f>IF(D235&gt;AV235,AV235+(D235-AV235),AV235)</f>
        <v>5715392</v>
      </c>
    </row>
    <row r="236" spans="1:50" ht="15" customHeight="1" x14ac:dyDescent="0.25">
      <c r="A236" s="51">
        <v>24</v>
      </c>
      <c r="B236" s="51">
        <v>200</v>
      </c>
      <c r="C236" s="52" t="s">
        <v>10</v>
      </c>
      <c r="D236" s="39">
        <v>207438</v>
      </c>
      <c r="E236" s="40">
        <v>0</v>
      </c>
      <c r="F236" s="41">
        <v>661</v>
      </c>
      <c r="G236" s="40">
        <v>621</v>
      </c>
      <c r="H236" s="42">
        <v>2.4260000000000002</v>
      </c>
      <c r="I236" s="41">
        <v>171</v>
      </c>
      <c r="J236" s="43">
        <f t="shared" si="81"/>
        <v>0.27539999999999998</v>
      </c>
      <c r="K236" s="41">
        <v>122</v>
      </c>
      <c r="L236" s="41">
        <v>322</v>
      </c>
      <c r="M236" s="41">
        <v>103</v>
      </c>
      <c r="N236" s="41">
        <f t="shared" si="82"/>
        <v>37.888199999999998</v>
      </c>
      <c r="O236" s="41">
        <f t="shared" si="83"/>
        <v>31.9876</v>
      </c>
      <c r="P236" s="41">
        <v>713</v>
      </c>
      <c r="Q236" s="41">
        <v>687</v>
      </c>
      <c r="R236" s="41">
        <v>623</v>
      </c>
      <c r="S236" s="41">
        <v>652</v>
      </c>
      <c r="T236" s="57">
        <v>661</v>
      </c>
      <c r="U236" s="53">
        <f t="shared" si="84"/>
        <v>713</v>
      </c>
      <c r="V236" s="44">
        <f t="shared" si="85"/>
        <v>12.9</v>
      </c>
      <c r="W236" s="54">
        <v>311290</v>
      </c>
      <c r="X236" s="55">
        <v>224002</v>
      </c>
      <c r="Y236" s="41">
        <v>1.0950537222566281</v>
      </c>
      <c r="Z236" s="41">
        <f t="shared" si="86"/>
        <v>603.62339999999995</v>
      </c>
      <c r="AA236" s="41">
        <f t="shared" si="87"/>
        <v>0</v>
      </c>
      <c r="AB236" s="41">
        <f t="shared" si="88"/>
        <v>0.426315</v>
      </c>
      <c r="AC236" s="41" t="str">
        <f t="shared" si="89"/>
        <v/>
      </c>
      <c r="AD236" s="41" t="str">
        <f t="shared" si="90"/>
        <v/>
      </c>
      <c r="AE236" s="41">
        <f t="shared" si="91"/>
        <v>601.20699999999999</v>
      </c>
      <c r="AF236" s="41">
        <f t="shared" si="92"/>
        <v>601.20699999999999</v>
      </c>
      <c r="AG236" s="41">
        <f t="shared" si="93"/>
        <v>0</v>
      </c>
      <c r="AH236" s="41" t="str">
        <f t="shared" si="94"/>
        <v/>
      </c>
      <c r="AI236" s="41" t="str">
        <f t="shared" si="95"/>
        <v/>
      </c>
      <c r="AJ236" s="41" t="str">
        <f t="shared" si="96"/>
        <v/>
      </c>
      <c r="AK236" s="41" t="str">
        <f t="shared" si="97"/>
        <v/>
      </c>
      <c r="AL236" s="44">
        <f t="shared" si="98"/>
        <v>601.21</v>
      </c>
      <c r="AM236" s="44">
        <f t="shared" si="99"/>
        <v>679.99</v>
      </c>
      <c r="AN236" s="40">
        <f t="shared" si="100"/>
        <v>289566</v>
      </c>
      <c r="AO236" s="45">
        <f t="shared" si="101"/>
        <v>2.8574476651868366E-2</v>
      </c>
      <c r="AP236" s="40">
        <f t="shared" si="102"/>
        <v>2346.7646184646451</v>
      </c>
      <c r="AQ236" s="41">
        <v>0</v>
      </c>
      <c r="AR236" s="40">
        <f t="shared" si="103"/>
        <v>209785</v>
      </c>
      <c r="AS236" s="40">
        <f t="shared" si="104"/>
        <v>6210</v>
      </c>
      <c r="AT236" s="40">
        <f t="shared" si="105"/>
        <v>11200.1</v>
      </c>
      <c r="AU236" s="40">
        <f t="shared" si="106"/>
        <v>201228</v>
      </c>
      <c r="AV236" s="46">
        <f t="shared" si="107"/>
        <v>209785</v>
      </c>
      <c r="AW236" s="40">
        <f>AX236-AV236</f>
        <v>0</v>
      </c>
      <c r="AX236" s="59">
        <f>IF(D236&gt;AV236,AV236+(D236-AV236),AV236)</f>
        <v>209785</v>
      </c>
    </row>
    <row r="237" spans="1:50" ht="15" customHeight="1" x14ac:dyDescent="0.25">
      <c r="A237" s="51">
        <v>24</v>
      </c>
      <c r="B237" s="51">
        <v>400</v>
      </c>
      <c r="C237" s="52" t="s">
        <v>142</v>
      </c>
      <c r="D237" s="39">
        <v>229057</v>
      </c>
      <c r="E237" s="40">
        <v>0</v>
      </c>
      <c r="F237" s="41">
        <v>706</v>
      </c>
      <c r="G237" s="40">
        <v>674</v>
      </c>
      <c r="H237" s="42">
        <v>2.3319999999999999</v>
      </c>
      <c r="I237" s="41">
        <v>73</v>
      </c>
      <c r="J237" s="43">
        <f t="shared" si="81"/>
        <v>0.10829999999999999</v>
      </c>
      <c r="K237" s="41">
        <v>25</v>
      </c>
      <c r="L237" s="41">
        <v>344</v>
      </c>
      <c r="M237" s="41">
        <v>99</v>
      </c>
      <c r="N237" s="41">
        <f t="shared" si="82"/>
        <v>7.2674000000000003</v>
      </c>
      <c r="O237" s="41">
        <f t="shared" si="83"/>
        <v>28.779100000000003</v>
      </c>
      <c r="P237" s="41">
        <v>480</v>
      </c>
      <c r="Q237" s="41">
        <v>620</v>
      </c>
      <c r="R237" s="41">
        <v>675</v>
      </c>
      <c r="S237" s="41">
        <v>734</v>
      </c>
      <c r="T237" s="57">
        <v>706</v>
      </c>
      <c r="U237" s="53">
        <f t="shared" si="84"/>
        <v>734</v>
      </c>
      <c r="V237" s="44">
        <f t="shared" si="85"/>
        <v>8.17</v>
      </c>
      <c r="W237" s="54">
        <v>355172</v>
      </c>
      <c r="X237" s="55">
        <v>135000</v>
      </c>
      <c r="Y237" s="41">
        <v>0.58649036211750794</v>
      </c>
      <c r="Z237" s="41">
        <f t="shared" si="86"/>
        <v>1203.7708</v>
      </c>
      <c r="AA237" s="41">
        <f t="shared" si="87"/>
        <v>0</v>
      </c>
      <c r="AB237" s="41">
        <f t="shared" si="88"/>
        <v>0.426315</v>
      </c>
      <c r="AC237" s="41" t="str">
        <f t="shared" si="89"/>
        <v/>
      </c>
      <c r="AD237" s="41" t="str">
        <f t="shared" si="90"/>
        <v/>
      </c>
      <c r="AE237" s="41">
        <f t="shared" si="91"/>
        <v>620.65800000000002</v>
      </c>
      <c r="AF237" s="41">
        <f t="shared" si="92"/>
        <v>620.65800000000002</v>
      </c>
      <c r="AG237" s="41">
        <f t="shared" si="93"/>
        <v>0</v>
      </c>
      <c r="AH237" s="41" t="str">
        <f t="shared" si="94"/>
        <v/>
      </c>
      <c r="AI237" s="41" t="str">
        <f t="shared" si="95"/>
        <v/>
      </c>
      <c r="AJ237" s="41" t="str">
        <f t="shared" si="96"/>
        <v/>
      </c>
      <c r="AK237" s="41" t="str">
        <f t="shared" si="97"/>
        <v/>
      </c>
      <c r="AL237" s="44">
        <f t="shared" si="98"/>
        <v>620.66</v>
      </c>
      <c r="AM237" s="44">
        <f t="shared" si="99"/>
        <v>701.99</v>
      </c>
      <c r="AN237" s="40">
        <f t="shared" si="100"/>
        <v>321726</v>
      </c>
      <c r="AO237" s="45">
        <f t="shared" si="101"/>
        <v>2.8574476651868366E-2</v>
      </c>
      <c r="AP237" s="40">
        <f t="shared" si="102"/>
        <v>2647.9681768519895</v>
      </c>
      <c r="AQ237" s="41">
        <v>0</v>
      </c>
      <c r="AR237" s="40">
        <f t="shared" si="103"/>
        <v>231705</v>
      </c>
      <c r="AS237" s="40">
        <f t="shared" si="104"/>
        <v>6740</v>
      </c>
      <c r="AT237" s="40">
        <f t="shared" si="105"/>
        <v>6750</v>
      </c>
      <c r="AU237" s="40">
        <f t="shared" si="106"/>
        <v>222317</v>
      </c>
      <c r="AV237" s="46">
        <f t="shared" si="107"/>
        <v>231705</v>
      </c>
      <c r="AW237" s="40">
        <f>AX237-AV237</f>
        <v>0</v>
      </c>
      <c r="AX237" s="59">
        <f>IF(D237&gt;AV237,AV237+(D237-AV237),AV237)</f>
        <v>231705</v>
      </c>
    </row>
    <row r="238" spans="1:50" ht="15" customHeight="1" x14ac:dyDescent="0.25">
      <c r="A238" s="51">
        <v>24</v>
      </c>
      <c r="B238" s="51">
        <v>500</v>
      </c>
      <c r="C238" s="52" t="s">
        <v>164</v>
      </c>
      <c r="D238" s="39">
        <v>28656</v>
      </c>
      <c r="E238" s="40">
        <v>0</v>
      </c>
      <c r="F238" s="41">
        <v>146</v>
      </c>
      <c r="G238" s="40">
        <v>135</v>
      </c>
      <c r="H238" s="42">
        <v>2.2879999999999998</v>
      </c>
      <c r="I238" s="41">
        <v>27</v>
      </c>
      <c r="J238" s="43">
        <f t="shared" si="81"/>
        <v>0.2</v>
      </c>
      <c r="K238" s="41">
        <v>27</v>
      </c>
      <c r="L238" s="41">
        <v>62</v>
      </c>
      <c r="M238" s="41">
        <v>30</v>
      </c>
      <c r="N238" s="41">
        <f t="shared" si="82"/>
        <v>43.548400000000001</v>
      </c>
      <c r="O238" s="41">
        <f t="shared" si="83"/>
        <v>48.387099999999997</v>
      </c>
      <c r="P238" s="41">
        <v>167</v>
      </c>
      <c r="Q238" s="41">
        <v>183</v>
      </c>
      <c r="R238" s="41">
        <v>143</v>
      </c>
      <c r="S238" s="41">
        <v>133</v>
      </c>
      <c r="T238" s="57">
        <v>146</v>
      </c>
      <c r="U238" s="53">
        <f t="shared" si="84"/>
        <v>183</v>
      </c>
      <c r="V238" s="44">
        <f t="shared" si="85"/>
        <v>26.23</v>
      </c>
      <c r="W238" s="54">
        <v>52927</v>
      </c>
      <c r="X238" s="55">
        <v>64515</v>
      </c>
      <c r="Y238" s="41">
        <v>0.12441563435815146</v>
      </c>
      <c r="Z238" s="41">
        <f t="shared" si="86"/>
        <v>1173.4860000000001</v>
      </c>
      <c r="AA238" s="41">
        <f t="shared" si="87"/>
        <v>0</v>
      </c>
      <c r="AB238" s="41">
        <f t="shared" si="88"/>
        <v>0.426315</v>
      </c>
      <c r="AC238" s="41" t="str">
        <f t="shared" si="89"/>
        <v/>
      </c>
      <c r="AD238" s="41" t="str">
        <f t="shared" si="90"/>
        <v/>
      </c>
      <c r="AE238" s="41">
        <f t="shared" si="91"/>
        <v>422.84500000000003</v>
      </c>
      <c r="AF238" s="41">
        <f t="shared" si="92"/>
        <v>422.84500000000003</v>
      </c>
      <c r="AG238" s="41">
        <f t="shared" si="93"/>
        <v>0</v>
      </c>
      <c r="AH238" s="41" t="str">
        <f t="shared" si="94"/>
        <v/>
      </c>
      <c r="AI238" s="41" t="str">
        <f t="shared" si="95"/>
        <v/>
      </c>
      <c r="AJ238" s="41" t="str">
        <f t="shared" si="96"/>
        <v/>
      </c>
      <c r="AK238" s="41" t="str">
        <f t="shared" si="97"/>
        <v/>
      </c>
      <c r="AL238" s="44">
        <f t="shared" si="98"/>
        <v>422.85</v>
      </c>
      <c r="AM238" s="44">
        <f t="shared" si="99"/>
        <v>478.26</v>
      </c>
      <c r="AN238" s="40">
        <f t="shared" si="100"/>
        <v>42002</v>
      </c>
      <c r="AO238" s="45">
        <f t="shared" si="101"/>
        <v>2.8574476651868366E-2</v>
      </c>
      <c r="AP238" s="40">
        <f t="shared" si="102"/>
        <v>381.35496539583522</v>
      </c>
      <c r="AQ238" s="41">
        <v>0</v>
      </c>
      <c r="AR238" s="40">
        <f t="shared" si="103"/>
        <v>29037</v>
      </c>
      <c r="AS238" s="40">
        <f t="shared" si="104"/>
        <v>1350</v>
      </c>
      <c r="AT238" s="40">
        <f t="shared" si="105"/>
        <v>3225.75</v>
      </c>
      <c r="AU238" s="40">
        <f t="shared" si="106"/>
        <v>27306</v>
      </c>
      <c r="AV238" s="46">
        <f t="shared" si="107"/>
        <v>29037</v>
      </c>
      <c r="AW238" s="40">
        <f>AX238-AV238</f>
        <v>0</v>
      </c>
      <c r="AX238" s="59">
        <f>IF(D238&gt;AV238,AV238+(D238-AV238),AV238)</f>
        <v>29037</v>
      </c>
    </row>
    <row r="239" spans="1:50" ht="15" customHeight="1" x14ac:dyDescent="0.25">
      <c r="A239" s="51">
        <v>24</v>
      </c>
      <c r="B239" s="51">
        <v>600</v>
      </c>
      <c r="C239" s="52" t="s">
        <v>245</v>
      </c>
      <c r="D239" s="39">
        <v>104991</v>
      </c>
      <c r="E239" s="40">
        <v>0</v>
      </c>
      <c r="F239" s="41">
        <v>391</v>
      </c>
      <c r="G239" s="40">
        <v>364</v>
      </c>
      <c r="H239" s="42">
        <v>2.1930000000000001</v>
      </c>
      <c r="I239" s="41">
        <v>12</v>
      </c>
      <c r="J239" s="43">
        <f t="shared" si="81"/>
        <v>3.3000000000000002E-2</v>
      </c>
      <c r="K239" s="41">
        <v>49</v>
      </c>
      <c r="L239" s="41">
        <v>184</v>
      </c>
      <c r="M239" s="41">
        <v>72</v>
      </c>
      <c r="N239" s="41">
        <f t="shared" si="82"/>
        <v>26.630399999999998</v>
      </c>
      <c r="O239" s="41">
        <f t="shared" si="83"/>
        <v>39.130400000000002</v>
      </c>
      <c r="P239" s="41">
        <v>412</v>
      </c>
      <c r="Q239" s="41">
        <v>465</v>
      </c>
      <c r="R239" s="41">
        <v>439</v>
      </c>
      <c r="S239" s="41">
        <v>432</v>
      </c>
      <c r="T239" s="57">
        <v>391</v>
      </c>
      <c r="U239" s="53">
        <f t="shared" si="84"/>
        <v>465</v>
      </c>
      <c r="V239" s="44">
        <f t="shared" si="85"/>
        <v>21.72</v>
      </c>
      <c r="W239" s="54">
        <v>142992</v>
      </c>
      <c r="X239" s="55">
        <v>186434</v>
      </c>
      <c r="Y239" s="41">
        <v>0.80097629795968162</v>
      </c>
      <c r="Z239" s="41">
        <f t="shared" si="86"/>
        <v>488.15429999999998</v>
      </c>
      <c r="AA239" s="41">
        <f t="shared" si="87"/>
        <v>0</v>
      </c>
      <c r="AB239" s="41">
        <f t="shared" si="88"/>
        <v>0.426315</v>
      </c>
      <c r="AC239" s="41" t="str">
        <f t="shared" si="89"/>
        <v/>
      </c>
      <c r="AD239" s="41" t="str">
        <f t="shared" si="90"/>
        <v/>
      </c>
      <c r="AE239" s="41">
        <f t="shared" si="91"/>
        <v>506.88800000000003</v>
      </c>
      <c r="AF239" s="41">
        <f t="shared" si="92"/>
        <v>506.88800000000003</v>
      </c>
      <c r="AG239" s="41">
        <f t="shared" si="93"/>
        <v>0</v>
      </c>
      <c r="AH239" s="41" t="str">
        <f t="shared" si="94"/>
        <v/>
      </c>
      <c r="AI239" s="41" t="str">
        <f t="shared" si="95"/>
        <v/>
      </c>
      <c r="AJ239" s="41" t="str">
        <f t="shared" si="96"/>
        <v/>
      </c>
      <c r="AK239" s="41" t="str">
        <f t="shared" si="97"/>
        <v/>
      </c>
      <c r="AL239" s="44">
        <f t="shared" si="98"/>
        <v>506.89</v>
      </c>
      <c r="AM239" s="44">
        <f t="shared" si="99"/>
        <v>573.30999999999995</v>
      </c>
      <c r="AN239" s="40">
        <f t="shared" si="100"/>
        <v>147725</v>
      </c>
      <c r="AO239" s="45">
        <f t="shared" si="101"/>
        <v>2.8574476651868366E-2</v>
      </c>
      <c r="AP239" s="40">
        <f t="shared" si="102"/>
        <v>1221.1016852409427</v>
      </c>
      <c r="AQ239" s="41">
        <v>0</v>
      </c>
      <c r="AR239" s="40">
        <f t="shared" si="103"/>
        <v>106212</v>
      </c>
      <c r="AS239" s="40">
        <f t="shared" si="104"/>
        <v>3640</v>
      </c>
      <c r="AT239" s="40">
        <f t="shared" si="105"/>
        <v>9321.7000000000007</v>
      </c>
      <c r="AU239" s="40">
        <f t="shared" si="106"/>
        <v>101351</v>
      </c>
      <c r="AV239" s="46">
        <f t="shared" si="107"/>
        <v>106212</v>
      </c>
      <c r="AW239" s="40">
        <f>AX239-AV239</f>
        <v>0</v>
      </c>
      <c r="AX239" s="59">
        <f>IF(D239&gt;AV239,AV239+(D239-AV239),AV239)</f>
        <v>106212</v>
      </c>
    </row>
    <row r="240" spans="1:50" ht="15" customHeight="1" x14ac:dyDescent="0.25">
      <c r="A240" s="51">
        <v>24</v>
      </c>
      <c r="B240" s="51">
        <v>700</v>
      </c>
      <c r="C240" s="52" t="s">
        <v>279</v>
      </c>
      <c r="D240" s="39">
        <v>80250</v>
      </c>
      <c r="E240" s="40">
        <v>0</v>
      </c>
      <c r="F240" s="41">
        <v>297</v>
      </c>
      <c r="G240" s="40">
        <v>277</v>
      </c>
      <c r="H240" s="42">
        <v>2.4510000000000001</v>
      </c>
      <c r="I240" s="41">
        <v>53</v>
      </c>
      <c r="J240" s="43">
        <f t="shared" si="81"/>
        <v>0.1913</v>
      </c>
      <c r="K240" s="41">
        <v>45</v>
      </c>
      <c r="L240" s="41">
        <v>122</v>
      </c>
      <c r="M240" s="41">
        <v>42</v>
      </c>
      <c r="N240" s="41">
        <f t="shared" si="82"/>
        <v>36.885200000000005</v>
      </c>
      <c r="O240" s="41">
        <f t="shared" si="83"/>
        <v>34.426200000000001</v>
      </c>
      <c r="P240" s="41">
        <v>296</v>
      </c>
      <c r="Q240" s="41">
        <v>323</v>
      </c>
      <c r="R240" s="41">
        <v>301</v>
      </c>
      <c r="S240" s="41">
        <v>305</v>
      </c>
      <c r="T240" s="57">
        <v>297</v>
      </c>
      <c r="U240" s="53">
        <f t="shared" si="84"/>
        <v>323</v>
      </c>
      <c r="V240" s="44">
        <f t="shared" si="85"/>
        <v>14.24</v>
      </c>
      <c r="W240" s="54">
        <v>80382</v>
      </c>
      <c r="X240" s="55">
        <v>114223</v>
      </c>
      <c r="Y240" s="41">
        <v>0.1833386872834932</v>
      </c>
      <c r="Z240" s="41">
        <f t="shared" si="86"/>
        <v>1619.9527</v>
      </c>
      <c r="AA240" s="41">
        <f t="shared" si="87"/>
        <v>0</v>
      </c>
      <c r="AB240" s="41">
        <f t="shared" si="88"/>
        <v>0.426315</v>
      </c>
      <c r="AC240" s="41" t="str">
        <f t="shared" si="89"/>
        <v/>
      </c>
      <c r="AD240" s="41" t="str">
        <f t="shared" si="90"/>
        <v/>
      </c>
      <c r="AE240" s="41">
        <f t="shared" si="91"/>
        <v>474.959</v>
      </c>
      <c r="AF240" s="41">
        <f t="shared" si="92"/>
        <v>474.959</v>
      </c>
      <c r="AG240" s="41">
        <f t="shared" si="93"/>
        <v>0</v>
      </c>
      <c r="AH240" s="41" t="str">
        <f t="shared" si="94"/>
        <v/>
      </c>
      <c r="AI240" s="41" t="str">
        <f t="shared" si="95"/>
        <v/>
      </c>
      <c r="AJ240" s="41" t="str">
        <f t="shared" si="96"/>
        <v/>
      </c>
      <c r="AK240" s="41" t="str">
        <f t="shared" si="97"/>
        <v/>
      </c>
      <c r="AL240" s="44">
        <f t="shared" si="98"/>
        <v>474.96</v>
      </c>
      <c r="AM240" s="44">
        <f t="shared" si="99"/>
        <v>537.20000000000005</v>
      </c>
      <c r="AN240" s="40">
        <f t="shared" si="100"/>
        <v>114536</v>
      </c>
      <c r="AO240" s="45">
        <f t="shared" si="101"/>
        <v>2.8574476651868366E-2</v>
      </c>
      <c r="AP240" s="40">
        <f t="shared" si="102"/>
        <v>979.70450648595886</v>
      </c>
      <c r="AQ240" s="41">
        <v>0</v>
      </c>
      <c r="AR240" s="40">
        <f t="shared" si="103"/>
        <v>81230</v>
      </c>
      <c r="AS240" s="40">
        <f t="shared" si="104"/>
        <v>2770</v>
      </c>
      <c r="AT240" s="40">
        <f t="shared" si="105"/>
        <v>5711.1500000000005</v>
      </c>
      <c r="AU240" s="40">
        <f t="shared" si="106"/>
        <v>77480</v>
      </c>
      <c r="AV240" s="46">
        <f t="shared" si="107"/>
        <v>81230</v>
      </c>
      <c r="AW240" s="40">
        <f>AX240-AV240</f>
        <v>0</v>
      </c>
      <c r="AX240" s="59">
        <f>IF(D240&gt;AV240,AV240+(D240-AV240),AV240)</f>
        <v>81230</v>
      </c>
    </row>
    <row r="241" spans="1:50" ht="15" customHeight="1" x14ac:dyDescent="0.25">
      <c r="A241" s="51">
        <v>24</v>
      </c>
      <c r="B241" s="51">
        <v>800</v>
      </c>
      <c r="C241" s="52" t="s">
        <v>291</v>
      </c>
      <c r="D241" s="39">
        <v>122351</v>
      </c>
      <c r="E241" s="40">
        <v>0</v>
      </c>
      <c r="F241" s="41">
        <v>555</v>
      </c>
      <c r="G241" s="40">
        <v>528</v>
      </c>
      <c r="H241" s="42">
        <v>2.4790000000000001</v>
      </c>
      <c r="I241" s="41">
        <v>119</v>
      </c>
      <c r="J241" s="43">
        <f t="shared" si="81"/>
        <v>0.22539999999999999</v>
      </c>
      <c r="K241" s="41">
        <v>15</v>
      </c>
      <c r="L241" s="41">
        <v>173</v>
      </c>
      <c r="M241" s="41">
        <v>52</v>
      </c>
      <c r="N241" s="41">
        <f t="shared" si="82"/>
        <v>8.6705000000000005</v>
      </c>
      <c r="O241" s="41">
        <f t="shared" si="83"/>
        <v>30.0578</v>
      </c>
      <c r="P241" s="41">
        <v>358</v>
      </c>
      <c r="Q241" s="41">
        <v>417</v>
      </c>
      <c r="R241" s="41">
        <v>444</v>
      </c>
      <c r="S241" s="41">
        <v>449</v>
      </c>
      <c r="T241" s="57">
        <v>555</v>
      </c>
      <c r="U241" s="53">
        <f t="shared" si="84"/>
        <v>555</v>
      </c>
      <c r="V241" s="44">
        <f t="shared" si="85"/>
        <v>4.8600000000000003</v>
      </c>
      <c r="W241" s="54">
        <v>262985</v>
      </c>
      <c r="X241" s="55">
        <v>130434</v>
      </c>
      <c r="Y241" s="41">
        <v>0.52954685504334387</v>
      </c>
      <c r="Z241" s="41">
        <f t="shared" si="86"/>
        <v>1048.0659000000001</v>
      </c>
      <c r="AA241" s="41">
        <f t="shared" si="87"/>
        <v>0</v>
      </c>
      <c r="AB241" s="41">
        <f t="shared" si="88"/>
        <v>0.426315</v>
      </c>
      <c r="AC241" s="41" t="str">
        <f t="shared" si="89"/>
        <v/>
      </c>
      <c r="AD241" s="41" t="str">
        <f t="shared" si="90"/>
        <v/>
      </c>
      <c r="AE241" s="41">
        <f t="shared" si="91"/>
        <v>567.07600000000002</v>
      </c>
      <c r="AF241" s="41">
        <f t="shared" si="92"/>
        <v>567.07600000000002</v>
      </c>
      <c r="AG241" s="41">
        <f t="shared" si="93"/>
        <v>0</v>
      </c>
      <c r="AH241" s="41" t="str">
        <f t="shared" si="94"/>
        <v/>
      </c>
      <c r="AI241" s="41" t="str">
        <f t="shared" si="95"/>
        <v/>
      </c>
      <c r="AJ241" s="41" t="str">
        <f t="shared" si="96"/>
        <v/>
      </c>
      <c r="AK241" s="41" t="str">
        <f t="shared" si="97"/>
        <v/>
      </c>
      <c r="AL241" s="44">
        <f t="shared" si="98"/>
        <v>567.08000000000004</v>
      </c>
      <c r="AM241" s="44">
        <f t="shared" si="99"/>
        <v>641.39</v>
      </c>
      <c r="AN241" s="40">
        <f t="shared" si="100"/>
        <v>226539</v>
      </c>
      <c r="AO241" s="45">
        <f t="shared" si="101"/>
        <v>2.8574476651868366E-2</v>
      </c>
      <c r="AP241" s="40">
        <f t="shared" si="102"/>
        <v>2977.1175734048616</v>
      </c>
      <c r="AQ241" s="41">
        <v>0</v>
      </c>
      <c r="AR241" s="40">
        <f t="shared" si="103"/>
        <v>125328</v>
      </c>
      <c r="AS241" s="40">
        <f t="shared" si="104"/>
        <v>5280</v>
      </c>
      <c r="AT241" s="40">
        <f t="shared" si="105"/>
        <v>6521.7000000000007</v>
      </c>
      <c r="AU241" s="40">
        <f t="shared" si="106"/>
        <v>117071</v>
      </c>
      <c r="AV241" s="46">
        <f t="shared" si="107"/>
        <v>125328</v>
      </c>
      <c r="AW241" s="40">
        <f>AX241-AV241</f>
        <v>0</v>
      </c>
      <c r="AX241" s="59">
        <f>IF(D241&gt;AV241,AV241+(D241-AV241),AV241)</f>
        <v>125328</v>
      </c>
    </row>
    <row r="242" spans="1:50" ht="15" customHeight="1" x14ac:dyDescent="0.25">
      <c r="A242" s="51">
        <v>24</v>
      </c>
      <c r="B242" s="51">
        <v>900</v>
      </c>
      <c r="C242" s="52" t="s">
        <v>299</v>
      </c>
      <c r="D242" s="39">
        <v>201671</v>
      </c>
      <c r="E242" s="40">
        <v>0</v>
      </c>
      <c r="F242" s="41">
        <v>643</v>
      </c>
      <c r="G242" s="40">
        <v>593</v>
      </c>
      <c r="H242" s="42">
        <v>2.2629999999999999</v>
      </c>
      <c r="I242" s="41">
        <v>187</v>
      </c>
      <c r="J242" s="43">
        <f t="shared" si="81"/>
        <v>0.31530000000000002</v>
      </c>
      <c r="K242" s="41">
        <v>86</v>
      </c>
      <c r="L242" s="41">
        <v>288</v>
      </c>
      <c r="M242" s="41">
        <v>97</v>
      </c>
      <c r="N242" s="41">
        <f t="shared" si="82"/>
        <v>29.8611</v>
      </c>
      <c r="O242" s="41">
        <f t="shared" si="83"/>
        <v>33.680599999999998</v>
      </c>
      <c r="P242" s="41">
        <v>740</v>
      </c>
      <c r="Q242" s="41">
        <v>851</v>
      </c>
      <c r="R242" s="41">
        <v>778</v>
      </c>
      <c r="S242" s="41">
        <v>720</v>
      </c>
      <c r="T242" s="57">
        <v>643</v>
      </c>
      <c r="U242" s="53">
        <f t="shared" si="84"/>
        <v>851</v>
      </c>
      <c r="V242" s="44">
        <f t="shared" si="85"/>
        <v>30.32</v>
      </c>
      <c r="W242" s="54">
        <v>362384</v>
      </c>
      <c r="X242" s="55">
        <v>128272</v>
      </c>
      <c r="Y242" s="41">
        <v>1.1838649445480056</v>
      </c>
      <c r="Z242" s="41">
        <f t="shared" si="86"/>
        <v>543.13630000000001</v>
      </c>
      <c r="AA242" s="41">
        <f t="shared" si="87"/>
        <v>0</v>
      </c>
      <c r="AB242" s="41">
        <f t="shared" si="88"/>
        <v>0.426315</v>
      </c>
      <c r="AC242" s="41" t="str">
        <f t="shared" si="89"/>
        <v/>
      </c>
      <c r="AD242" s="41" t="str">
        <f t="shared" si="90"/>
        <v/>
      </c>
      <c r="AE242" s="41">
        <f t="shared" si="91"/>
        <v>590.93100000000004</v>
      </c>
      <c r="AF242" s="41">
        <f t="shared" si="92"/>
        <v>590.93100000000004</v>
      </c>
      <c r="AG242" s="41">
        <f t="shared" si="93"/>
        <v>0</v>
      </c>
      <c r="AH242" s="41" t="str">
        <f t="shared" si="94"/>
        <v/>
      </c>
      <c r="AI242" s="41" t="str">
        <f t="shared" si="95"/>
        <v/>
      </c>
      <c r="AJ242" s="41" t="str">
        <f t="shared" si="96"/>
        <v/>
      </c>
      <c r="AK242" s="41" t="str">
        <f t="shared" si="97"/>
        <v/>
      </c>
      <c r="AL242" s="44">
        <f t="shared" si="98"/>
        <v>590.92999999999995</v>
      </c>
      <c r="AM242" s="44">
        <f t="shared" si="99"/>
        <v>668.36</v>
      </c>
      <c r="AN242" s="40">
        <f t="shared" si="100"/>
        <v>241848</v>
      </c>
      <c r="AO242" s="45">
        <f t="shared" si="101"/>
        <v>2.8574476651868366E-2</v>
      </c>
      <c r="AP242" s="40">
        <f t="shared" si="102"/>
        <v>1148.0367484421154</v>
      </c>
      <c r="AQ242" s="41">
        <v>0</v>
      </c>
      <c r="AR242" s="40">
        <f t="shared" si="103"/>
        <v>202819</v>
      </c>
      <c r="AS242" s="40">
        <f t="shared" si="104"/>
        <v>5930</v>
      </c>
      <c r="AT242" s="40">
        <f t="shared" si="105"/>
        <v>6413.6</v>
      </c>
      <c r="AU242" s="40">
        <f t="shared" si="106"/>
        <v>195741</v>
      </c>
      <c r="AV242" s="46">
        <f t="shared" si="107"/>
        <v>202819</v>
      </c>
      <c r="AW242" s="40">
        <f>AX242-AV242</f>
        <v>0</v>
      </c>
      <c r="AX242" s="59">
        <f>IF(D242&gt;AV242,AV242+(D242-AV242),AV242)</f>
        <v>202819</v>
      </c>
    </row>
    <row r="243" spans="1:50" ht="15" customHeight="1" x14ac:dyDescent="0.25">
      <c r="A243" s="51">
        <v>24</v>
      </c>
      <c r="B243" s="51">
        <v>1100</v>
      </c>
      <c r="C243" s="52" t="s">
        <v>342</v>
      </c>
      <c r="D243" s="39">
        <v>69880</v>
      </c>
      <c r="E243" s="40">
        <v>0</v>
      </c>
      <c r="F243" s="41">
        <v>315</v>
      </c>
      <c r="G243" s="40">
        <v>308</v>
      </c>
      <c r="H243" s="42">
        <v>2.2160000000000002</v>
      </c>
      <c r="I243" s="41">
        <v>80</v>
      </c>
      <c r="J243" s="43">
        <f t="shared" si="81"/>
        <v>0.25969999999999999</v>
      </c>
      <c r="K243" s="41">
        <v>50</v>
      </c>
      <c r="L243" s="41">
        <v>175</v>
      </c>
      <c r="M243" s="41">
        <v>78</v>
      </c>
      <c r="N243" s="41">
        <f t="shared" si="82"/>
        <v>28.571400000000004</v>
      </c>
      <c r="O243" s="41">
        <f t="shared" si="83"/>
        <v>44.571399999999997</v>
      </c>
      <c r="P243" s="41">
        <v>331</v>
      </c>
      <c r="Q243" s="41">
        <v>322</v>
      </c>
      <c r="R243" s="41">
        <v>270</v>
      </c>
      <c r="S243" s="41">
        <v>288</v>
      </c>
      <c r="T243" s="57">
        <v>315</v>
      </c>
      <c r="U243" s="53">
        <f t="shared" si="84"/>
        <v>331</v>
      </c>
      <c r="V243" s="44">
        <f t="shared" si="85"/>
        <v>6.95</v>
      </c>
      <c r="W243" s="54">
        <v>146599</v>
      </c>
      <c r="X243" s="55">
        <v>151395</v>
      </c>
      <c r="Y243" s="41">
        <v>0.30223576325450158</v>
      </c>
      <c r="Z243" s="41">
        <f t="shared" si="86"/>
        <v>1042.2327</v>
      </c>
      <c r="AA243" s="41">
        <f t="shared" si="87"/>
        <v>0</v>
      </c>
      <c r="AB243" s="41">
        <f t="shared" si="88"/>
        <v>0.426315</v>
      </c>
      <c r="AC243" s="41" t="str">
        <f t="shared" si="89"/>
        <v/>
      </c>
      <c r="AD243" s="41" t="str">
        <f t="shared" si="90"/>
        <v/>
      </c>
      <c r="AE243" s="41">
        <f t="shared" si="91"/>
        <v>486.33600000000001</v>
      </c>
      <c r="AF243" s="41">
        <f t="shared" si="92"/>
        <v>486.33600000000001</v>
      </c>
      <c r="AG243" s="41">
        <f t="shared" si="93"/>
        <v>0</v>
      </c>
      <c r="AH243" s="41" t="str">
        <f t="shared" si="94"/>
        <v/>
      </c>
      <c r="AI243" s="41" t="str">
        <f t="shared" si="95"/>
        <v/>
      </c>
      <c r="AJ243" s="41" t="str">
        <f t="shared" si="96"/>
        <v/>
      </c>
      <c r="AK243" s="41" t="str">
        <f t="shared" si="97"/>
        <v/>
      </c>
      <c r="AL243" s="44">
        <f t="shared" si="98"/>
        <v>486.34</v>
      </c>
      <c r="AM243" s="44">
        <f t="shared" si="99"/>
        <v>550.07000000000005</v>
      </c>
      <c r="AN243" s="40">
        <f t="shared" si="100"/>
        <v>106924</v>
      </c>
      <c r="AO243" s="45">
        <f t="shared" si="101"/>
        <v>2.8574476651868366E-2</v>
      </c>
      <c r="AP243" s="40">
        <f t="shared" si="102"/>
        <v>1058.5129130918117</v>
      </c>
      <c r="AQ243" s="41">
        <v>0</v>
      </c>
      <c r="AR243" s="40">
        <f t="shared" si="103"/>
        <v>70939</v>
      </c>
      <c r="AS243" s="40">
        <f t="shared" si="104"/>
        <v>3080</v>
      </c>
      <c r="AT243" s="40">
        <f t="shared" si="105"/>
        <v>7569.75</v>
      </c>
      <c r="AU243" s="40">
        <f t="shared" si="106"/>
        <v>66800</v>
      </c>
      <c r="AV243" s="46">
        <f t="shared" si="107"/>
        <v>70939</v>
      </c>
      <c r="AW243" s="40">
        <f>AX243-AV243</f>
        <v>0</v>
      </c>
      <c r="AX243" s="59">
        <f>IF(D243&gt;AV243,AV243+(D243-AV243),AV243)</f>
        <v>70939</v>
      </c>
    </row>
    <row r="244" spans="1:50" ht="15" customHeight="1" x14ac:dyDescent="0.25">
      <c r="A244" s="51">
        <v>24</v>
      </c>
      <c r="B244" s="51">
        <v>1200</v>
      </c>
      <c r="C244" s="52" t="s">
        <v>347</v>
      </c>
      <c r="D244" s="39">
        <v>42518</v>
      </c>
      <c r="E244" s="40">
        <v>0</v>
      </c>
      <c r="F244" s="41">
        <v>250</v>
      </c>
      <c r="G244" s="40">
        <v>252</v>
      </c>
      <c r="H244" s="42">
        <v>2.1539999999999999</v>
      </c>
      <c r="I244" s="41">
        <v>67</v>
      </c>
      <c r="J244" s="43">
        <f t="shared" si="81"/>
        <v>0.26590000000000003</v>
      </c>
      <c r="K244" s="41">
        <v>31</v>
      </c>
      <c r="L244" s="41">
        <v>110</v>
      </c>
      <c r="M244" s="41">
        <v>32</v>
      </c>
      <c r="N244" s="41">
        <f t="shared" si="82"/>
        <v>28.181800000000003</v>
      </c>
      <c r="O244" s="41">
        <f t="shared" si="83"/>
        <v>29.090899999999998</v>
      </c>
      <c r="P244" s="41">
        <v>261</v>
      </c>
      <c r="Q244" s="41">
        <v>294</v>
      </c>
      <c r="R244" s="41">
        <v>246</v>
      </c>
      <c r="S244" s="41">
        <v>249</v>
      </c>
      <c r="T244" s="57">
        <v>250</v>
      </c>
      <c r="U244" s="53">
        <f t="shared" si="84"/>
        <v>294</v>
      </c>
      <c r="V244" s="44">
        <f t="shared" si="85"/>
        <v>14.29</v>
      </c>
      <c r="W244" s="54">
        <v>156828</v>
      </c>
      <c r="X244" s="55">
        <v>188728</v>
      </c>
      <c r="Y244" s="41">
        <v>0.62913187242566371</v>
      </c>
      <c r="Z244" s="41">
        <f t="shared" si="86"/>
        <v>397.37299999999999</v>
      </c>
      <c r="AA244" s="41">
        <f t="shared" si="87"/>
        <v>0</v>
      </c>
      <c r="AB244" s="41">
        <f t="shared" si="88"/>
        <v>0.426315</v>
      </c>
      <c r="AC244" s="41" t="str">
        <f t="shared" si="89"/>
        <v/>
      </c>
      <c r="AD244" s="41" t="str">
        <f t="shared" si="90"/>
        <v/>
      </c>
      <c r="AE244" s="41">
        <f t="shared" si="91"/>
        <v>465.78399999999999</v>
      </c>
      <c r="AF244" s="41">
        <f t="shared" si="92"/>
        <v>465.78399999999999</v>
      </c>
      <c r="AG244" s="41">
        <f t="shared" si="93"/>
        <v>0</v>
      </c>
      <c r="AH244" s="41" t="str">
        <f t="shared" si="94"/>
        <v/>
      </c>
      <c r="AI244" s="41" t="str">
        <f t="shared" si="95"/>
        <v/>
      </c>
      <c r="AJ244" s="41" t="str">
        <f t="shared" si="96"/>
        <v/>
      </c>
      <c r="AK244" s="41" t="str">
        <f t="shared" si="97"/>
        <v/>
      </c>
      <c r="AL244" s="44">
        <f t="shared" si="98"/>
        <v>465.78</v>
      </c>
      <c r="AM244" s="44">
        <f t="shared" si="99"/>
        <v>526.80999999999995</v>
      </c>
      <c r="AN244" s="40">
        <f t="shared" si="100"/>
        <v>65898</v>
      </c>
      <c r="AO244" s="45">
        <f t="shared" si="101"/>
        <v>2.8574476651868366E-2</v>
      </c>
      <c r="AP244" s="40">
        <f t="shared" si="102"/>
        <v>668.07126412068237</v>
      </c>
      <c r="AQ244" s="41">
        <v>0</v>
      </c>
      <c r="AR244" s="40">
        <f t="shared" si="103"/>
        <v>43186</v>
      </c>
      <c r="AS244" s="40">
        <f t="shared" si="104"/>
        <v>2520</v>
      </c>
      <c r="AT244" s="40">
        <f t="shared" si="105"/>
        <v>9436.4</v>
      </c>
      <c r="AU244" s="40">
        <f t="shared" si="106"/>
        <v>39998</v>
      </c>
      <c r="AV244" s="46">
        <f t="shared" si="107"/>
        <v>43186</v>
      </c>
      <c r="AW244" s="40">
        <f>AX244-AV244</f>
        <v>0</v>
      </c>
      <c r="AX244" s="59">
        <f>IF(D244&gt;AV244,AV244+(D244-AV244),AV244)</f>
        <v>43186</v>
      </c>
    </row>
    <row r="245" spans="1:50" ht="15" customHeight="1" x14ac:dyDescent="0.25">
      <c r="A245" s="51">
        <v>24</v>
      </c>
      <c r="B245" s="51">
        <v>1300</v>
      </c>
      <c r="C245" s="52" t="s">
        <v>371</v>
      </c>
      <c r="D245" s="39">
        <v>61992</v>
      </c>
      <c r="E245" s="40">
        <v>0</v>
      </c>
      <c r="F245" s="41">
        <v>303</v>
      </c>
      <c r="G245" s="40">
        <v>291</v>
      </c>
      <c r="H245" s="42">
        <v>2.3279999999999998</v>
      </c>
      <c r="I245" s="41">
        <v>44</v>
      </c>
      <c r="J245" s="43">
        <f t="shared" si="81"/>
        <v>0.1512</v>
      </c>
      <c r="K245" s="41">
        <v>40</v>
      </c>
      <c r="L245" s="41">
        <v>180</v>
      </c>
      <c r="M245" s="41">
        <v>102</v>
      </c>
      <c r="N245" s="41">
        <f t="shared" si="82"/>
        <v>22.222200000000001</v>
      </c>
      <c r="O245" s="41">
        <f t="shared" si="83"/>
        <v>56.666700000000006</v>
      </c>
      <c r="P245" s="41">
        <v>287</v>
      </c>
      <c r="Q245" s="41">
        <v>290</v>
      </c>
      <c r="R245" s="41">
        <v>289</v>
      </c>
      <c r="S245" s="41">
        <v>292</v>
      </c>
      <c r="T245" s="57">
        <v>303</v>
      </c>
      <c r="U245" s="53">
        <f t="shared" si="84"/>
        <v>303</v>
      </c>
      <c r="V245" s="44">
        <f t="shared" si="85"/>
        <v>3.96</v>
      </c>
      <c r="W245" s="54">
        <v>151474</v>
      </c>
      <c r="X245" s="55">
        <v>108150</v>
      </c>
      <c r="Y245" s="41">
        <v>0.43565028100516295</v>
      </c>
      <c r="Z245" s="41">
        <f t="shared" si="86"/>
        <v>695.51199999999994</v>
      </c>
      <c r="AA245" s="41">
        <f t="shared" si="87"/>
        <v>0</v>
      </c>
      <c r="AB245" s="41">
        <f t="shared" si="88"/>
        <v>0.426315</v>
      </c>
      <c r="AC245" s="41" t="str">
        <f t="shared" si="89"/>
        <v/>
      </c>
      <c r="AD245" s="41" t="str">
        <f t="shared" si="90"/>
        <v/>
      </c>
      <c r="AE245" s="41">
        <f t="shared" si="91"/>
        <v>480.09699999999998</v>
      </c>
      <c r="AF245" s="41">
        <f t="shared" si="92"/>
        <v>480.09699999999998</v>
      </c>
      <c r="AG245" s="41">
        <f t="shared" si="93"/>
        <v>0</v>
      </c>
      <c r="AH245" s="41" t="str">
        <f t="shared" si="94"/>
        <v/>
      </c>
      <c r="AI245" s="41" t="str">
        <f t="shared" si="95"/>
        <v/>
      </c>
      <c r="AJ245" s="41" t="str">
        <f t="shared" si="96"/>
        <v/>
      </c>
      <c r="AK245" s="41" t="str">
        <f t="shared" si="97"/>
        <v/>
      </c>
      <c r="AL245" s="44">
        <f t="shared" si="98"/>
        <v>480.1</v>
      </c>
      <c r="AM245" s="44">
        <f t="shared" si="99"/>
        <v>543.01</v>
      </c>
      <c r="AN245" s="40">
        <f t="shared" si="100"/>
        <v>93440</v>
      </c>
      <c r="AO245" s="45">
        <f t="shared" si="101"/>
        <v>2.8574476651868366E-2</v>
      </c>
      <c r="AP245" s="40">
        <f t="shared" si="102"/>
        <v>898.61014174795639</v>
      </c>
      <c r="AQ245" s="41">
        <v>0</v>
      </c>
      <c r="AR245" s="40">
        <f t="shared" si="103"/>
        <v>62891</v>
      </c>
      <c r="AS245" s="40">
        <f t="shared" si="104"/>
        <v>2910</v>
      </c>
      <c r="AT245" s="40">
        <f t="shared" si="105"/>
        <v>5407.5</v>
      </c>
      <c r="AU245" s="40">
        <f t="shared" si="106"/>
        <v>59082</v>
      </c>
      <c r="AV245" s="46">
        <f t="shared" si="107"/>
        <v>62891</v>
      </c>
      <c r="AW245" s="40">
        <f>AX245-AV245</f>
        <v>0</v>
      </c>
      <c r="AX245" s="59">
        <f>IF(D245&gt;AV245,AV245+(D245-AV245),AV245)</f>
        <v>62891</v>
      </c>
    </row>
    <row r="246" spans="1:50" ht="15" customHeight="1" x14ac:dyDescent="0.25">
      <c r="A246" s="51">
        <v>24</v>
      </c>
      <c r="B246" s="51">
        <v>1500</v>
      </c>
      <c r="C246" s="52" t="s">
        <v>482</v>
      </c>
      <c r="D246" s="39">
        <v>14292</v>
      </c>
      <c r="E246" s="40">
        <v>0</v>
      </c>
      <c r="F246" s="41">
        <v>57</v>
      </c>
      <c r="G246" s="40">
        <v>50</v>
      </c>
      <c r="H246" s="42">
        <v>2.1739999999999999</v>
      </c>
      <c r="I246" s="41">
        <v>36</v>
      </c>
      <c r="J246" s="43">
        <f t="shared" si="81"/>
        <v>0.72</v>
      </c>
      <c r="K246" s="41">
        <v>24</v>
      </c>
      <c r="L246" s="41">
        <v>33</v>
      </c>
      <c r="M246" s="41">
        <v>6</v>
      </c>
      <c r="N246" s="41">
        <f t="shared" si="82"/>
        <v>72.7273</v>
      </c>
      <c r="O246" s="41">
        <f t="shared" si="83"/>
        <v>18.181799999999999</v>
      </c>
      <c r="P246" s="41">
        <v>89</v>
      </c>
      <c r="Q246" s="41">
        <v>96</v>
      </c>
      <c r="R246" s="41">
        <v>69</v>
      </c>
      <c r="S246" s="41">
        <v>81</v>
      </c>
      <c r="T246" s="57">
        <v>57</v>
      </c>
      <c r="U246" s="53">
        <f t="shared" si="84"/>
        <v>96</v>
      </c>
      <c r="V246" s="44">
        <f t="shared" si="85"/>
        <v>47.92</v>
      </c>
      <c r="W246" s="54">
        <v>19163</v>
      </c>
      <c r="X246" s="55">
        <v>25600</v>
      </c>
      <c r="Y246" s="41">
        <v>8.7556390222657404E-2</v>
      </c>
      <c r="Z246" s="41">
        <f t="shared" si="86"/>
        <v>651.00900000000001</v>
      </c>
      <c r="AA246" s="41">
        <f t="shared" si="87"/>
        <v>0</v>
      </c>
      <c r="AB246" s="41">
        <f t="shared" si="88"/>
        <v>0.426315</v>
      </c>
      <c r="AC246" s="41" t="str">
        <f t="shared" si="89"/>
        <v/>
      </c>
      <c r="AD246" s="41" t="str">
        <f t="shared" si="90"/>
        <v/>
      </c>
      <c r="AE246" s="41">
        <f t="shared" si="91"/>
        <v>410</v>
      </c>
      <c r="AF246" s="41">
        <f t="shared" si="92"/>
        <v>410</v>
      </c>
      <c r="AG246" s="41">
        <f t="shared" si="93"/>
        <v>0</v>
      </c>
      <c r="AH246" s="41" t="str">
        <f t="shared" si="94"/>
        <v/>
      </c>
      <c r="AI246" s="41" t="str">
        <f t="shared" si="95"/>
        <v/>
      </c>
      <c r="AJ246" s="41" t="str">
        <f t="shared" si="96"/>
        <v/>
      </c>
      <c r="AK246" s="41" t="str">
        <f t="shared" si="97"/>
        <v/>
      </c>
      <c r="AL246" s="44">
        <f t="shared" si="98"/>
        <v>410</v>
      </c>
      <c r="AM246" s="44">
        <f t="shared" si="99"/>
        <v>463.72</v>
      </c>
      <c r="AN246" s="40">
        <f t="shared" si="100"/>
        <v>15017</v>
      </c>
      <c r="AO246" s="45">
        <f t="shared" si="101"/>
        <v>2.8574476651868366E-2</v>
      </c>
      <c r="AP246" s="40">
        <f t="shared" si="102"/>
        <v>20.716495572604565</v>
      </c>
      <c r="AQ246" s="41">
        <v>0</v>
      </c>
      <c r="AR246" s="40">
        <f t="shared" si="103"/>
        <v>14313</v>
      </c>
      <c r="AS246" s="40">
        <f t="shared" si="104"/>
        <v>500</v>
      </c>
      <c r="AT246" s="40">
        <f t="shared" si="105"/>
        <v>1280</v>
      </c>
      <c r="AU246" s="40">
        <f t="shared" si="106"/>
        <v>13792</v>
      </c>
      <c r="AV246" s="46">
        <f t="shared" si="107"/>
        <v>14313</v>
      </c>
      <c r="AW246" s="40">
        <f>AX246-AV246</f>
        <v>0</v>
      </c>
      <c r="AX246" s="59">
        <f>IF(D246&gt;AV246,AV246+(D246-AV246),AV246)</f>
        <v>14313</v>
      </c>
    </row>
    <row r="247" spans="1:50" ht="15" customHeight="1" x14ac:dyDescent="0.25">
      <c r="A247" s="51">
        <v>24</v>
      </c>
      <c r="B247" s="51">
        <v>1600</v>
      </c>
      <c r="C247" s="52" t="s">
        <v>547</v>
      </c>
      <c r="D247" s="39">
        <v>9793</v>
      </c>
      <c r="E247" s="40">
        <v>0</v>
      </c>
      <c r="F247" s="41">
        <v>48</v>
      </c>
      <c r="G247" s="40">
        <v>39</v>
      </c>
      <c r="H247" s="42">
        <v>1.7729999999999999</v>
      </c>
      <c r="I247" s="41">
        <v>0</v>
      </c>
      <c r="J247" s="43">
        <f t="shared" si="81"/>
        <v>0</v>
      </c>
      <c r="K247" s="41">
        <v>14</v>
      </c>
      <c r="L247" s="41">
        <v>35</v>
      </c>
      <c r="M247" s="41">
        <v>21</v>
      </c>
      <c r="N247" s="41">
        <f t="shared" si="82"/>
        <v>40</v>
      </c>
      <c r="O247" s="41">
        <f t="shared" si="83"/>
        <v>60</v>
      </c>
      <c r="P247" s="41">
        <v>83</v>
      </c>
      <c r="Q247" s="41">
        <v>86</v>
      </c>
      <c r="R247" s="41">
        <v>72</v>
      </c>
      <c r="S247" s="41">
        <v>63</v>
      </c>
      <c r="T247" s="57">
        <v>48</v>
      </c>
      <c r="U247" s="53">
        <f t="shared" si="84"/>
        <v>86</v>
      </c>
      <c r="V247" s="44">
        <f t="shared" si="85"/>
        <v>54.65</v>
      </c>
      <c r="W247" s="54">
        <v>21454</v>
      </c>
      <c r="X247" s="55">
        <v>13000</v>
      </c>
      <c r="Y247" s="41">
        <v>0.1059201818695685</v>
      </c>
      <c r="Z247" s="41">
        <f t="shared" si="86"/>
        <v>453.17140000000001</v>
      </c>
      <c r="AA247" s="41">
        <f t="shared" si="87"/>
        <v>0</v>
      </c>
      <c r="AB247" s="41">
        <f t="shared" si="88"/>
        <v>0.426315</v>
      </c>
      <c r="AC247" s="41" t="str">
        <f t="shared" si="89"/>
        <v/>
      </c>
      <c r="AD247" s="41" t="str">
        <f t="shared" si="90"/>
        <v/>
      </c>
      <c r="AE247" s="41">
        <f t="shared" si="91"/>
        <v>410</v>
      </c>
      <c r="AF247" s="41">
        <f t="shared" si="92"/>
        <v>410</v>
      </c>
      <c r="AG247" s="41">
        <f t="shared" si="93"/>
        <v>0</v>
      </c>
      <c r="AH247" s="41" t="str">
        <f t="shared" si="94"/>
        <v/>
      </c>
      <c r="AI247" s="41" t="str">
        <f t="shared" si="95"/>
        <v/>
      </c>
      <c r="AJ247" s="41" t="str">
        <f t="shared" si="96"/>
        <v/>
      </c>
      <c r="AK247" s="41" t="str">
        <f t="shared" si="97"/>
        <v/>
      </c>
      <c r="AL247" s="44">
        <f t="shared" si="98"/>
        <v>410</v>
      </c>
      <c r="AM247" s="44">
        <f t="shared" si="99"/>
        <v>463.72</v>
      </c>
      <c r="AN247" s="40">
        <f t="shared" si="100"/>
        <v>8939</v>
      </c>
      <c r="AO247" s="45">
        <f t="shared" si="101"/>
        <v>2.8574476651868366E-2</v>
      </c>
      <c r="AP247" s="40">
        <f t="shared" si="102"/>
        <v>-24.402603060695586</v>
      </c>
      <c r="AQ247" s="41">
        <v>0</v>
      </c>
      <c r="AR247" s="40">
        <f t="shared" si="103"/>
        <v>8939</v>
      </c>
      <c r="AS247" s="40">
        <f t="shared" si="104"/>
        <v>390</v>
      </c>
      <c r="AT247" s="40">
        <f t="shared" si="105"/>
        <v>650</v>
      </c>
      <c r="AU247" s="40">
        <f t="shared" si="106"/>
        <v>9403</v>
      </c>
      <c r="AV247" s="46">
        <f t="shared" si="107"/>
        <v>9403</v>
      </c>
      <c r="AW247" s="40">
        <f>AX247-AV247</f>
        <v>390</v>
      </c>
      <c r="AX247" s="59">
        <f>IF(D247&gt;AV247,AV247+(D247-AV247),AV247)</f>
        <v>9793</v>
      </c>
    </row>
    <row r="248" spans="1:50" ht="15" customHeight="1" x14ac:dyDescent="0.25">
      <c r="A248" s="51">
        <v>24</v>
      </c>
      <c r="B248" s="51">
        <v>1800</v>
      </c>
      <c r="C248" s="52" t="s">
        <v>768</v>
      </c>
      <c r="D248" s="39">
        <v>32749</v>
      </c>
      <c r="E248" s="40">
        <v>0</v>
      </c>
      <c r="F248" s="41">
        <v>151</v>
      </c>
      <c r="G248" s="40">
        <v>144</v>
      </c>
      <c r="H248" s="42">
        <v>1.946</v>
      </c>
      <c r="I248" s="41">
        <v>15</v>
      </c>
      <c r="J248" s="43">
        <f t="shared" si="81"/>
        <v>0.1042</v>
      </c>
      <c r="K248" s="41">
        <v>18</v>
      </c>
      <c r="L248" s="41">
        <v>83</v>
      </c>
      <c r="M248" s="41">
        <v>24</v>
      </c>
      <c r="N248" s="41">
        <f t="shared" si="82"/>
        <v>21.686700000000002</v>
      </c>
      <c r="O248" s="41">
        <f t="shared" si="83"/>
        <v>28.915700000000001</v>
      </c>
      <c r="P248" s="41">
        <v>230</v>
      </c>
      <c r="Q248" s="41">
        <v>210</v>
      </c>
      <c r="R248" s="41">
        <v>154</v>
      </c>
      <c r="S248" s="41">
        <v>168</v>
      </c>
      <c r="T248" s="57">
        <v>151</v>
      </c>
      <c r="U248" s="53">
        <f t="shared" si="84"/>
        <v>230</v>
      </c>
      <c r="V248" s="44">
        <f t="shared" si="85"/>
        <v>37.39</v>
      </c>
      <c r="W248" s="54">
        <v>56425</v>
      </c>
      <c r="X248" s="55">
        <v>9849</v>
      </c>
      <c r="Y248" s="41">
        <v>0.51214445781215978</v>
      </c>
      <c r="Z248" s="41">
        <f t="shared" si="86"/>
        <v>294.83870000000002</v>
      </c>
      <c r="AA248" s="41">
        <f t="shared" si="87"/>
        <v>0</v>
      </c>
      <c r="AB248" s="41">
        <f t="shared" si="88"/>
        <v>0.426315</v>
      </c>
      <c r="AC248" s="41" t="str">
        <f t="shared" si="89"/>
        <v/>
      </c>
      <c r="AD248" s="41" t="str">
        <f t="shared" si="90"/>
        <v/>
      </c>
      <c r="AE248" s="41">
        <f t="shared" si="91"/>
        <v>426.14800000000002</v>
      </c>
      <c r="AF248" s="41">
        <f t="shared" si="92"/>
        <v>426.14800000000002</v>
      </c>
      <c r="AG248" s="41">
        <f t="shared" si="93"/>
        <v>0</v>
      </c>
      <c r="AH248" s="41" t="str">
        <f t="shared" si="94"/>
        <v/>
      </c>
      <c r="AI248" s="41" t="str">
        <f t="shared" si="95"/>
        <v/>
      </c>
      <c r="AJ248" s="41" t="str">
        <f t="shared" si="96"/>
        <v/>
      </c>
      <c r="AK248" s="41" t="str">
        <f t="shared" si="97"/>
        <v/>
      </c>
      <c r="AL248" s="44">
        <f t="shared" si="98"/>
        <v>426.15</v>
      </c>
      <c r="AM248" s="44">
        <f t="shared" si="99"/>
        <v>481.99</v>
      </c>
      <c r="AN248" s="40">
        <f t="shared" si="100"/>
        <v>45352</v>
      </c>
      <c r="AO248" s="45">
        <f t="shared" si="101"/>
        <v>2.8574476651868366E-2</v>
      </c>
      <c r="AP248" s="40">
        <f t="shared" si="102"/>
        <v>360.12412924349701</v>
      </c>
      <c r="AQ248" s="41">
        <v>0</v>
      </c>
      <c r="AR248" s="40">
        <f t="shared" si="103"/>
        <v>33109</v>
      </c>
      <c r="AS248" s="40">
        <f t="shared" si="104"/>
        <v>1440</v>
      </c>
      <c r="AT248" s="40">
        <f t="shared" si="105"/>
        <v>492.45000000000005</v>
      </c>
      <c r="AU248" s="40">
        <f t="shared" si="106"/>
        <v>32257</v>
      </c>
      <c r="AV248" s="46">
        <f t="shared" si="107"/>
        <v>33109</v>
      </c>
      <c r="AW248" s="40">
        <f>AX248-AV248</f>
        <v>0</v>
      </c>
      <c r="AX248" s="59">
        <f>IF(D248&gt;AV248,AV248+(D248-AV248),AV248)</f>
        <v>33109</v>
      </c>
    </row>
    <row r="249" spans="1:50" ht="15" customHeight="1" x14ac:dyDescent="0.25">
      <c r="A249" s="51">
        <v>25</v>
      </c>
      <c r="B249" s="51">
        <v>200</v>
      </c>
      <c r="C249" s="52" t="s">
        <v>118</v>
      </c>
      <c r="D249" s="39">
        <v>700111</v>
      </c>
      <c r="E249" s="40">
        <v>0</v>
      </c>
      <c r="F249" s="41">
        <v>4083</v>
      </c>
      <c r="G249" s="40">
        <v>4094</v>
      </c>
      <c r="H249" s="42">
        <v>2.2810000000000001</v>
      </c>
      <c r="I249" s="41">
        <v>2355</v>
      </c>
      <c r="J249" s="43">
        <f t="shared" si="81"/>
        <v>0.57520000000000004</v>
      </c>
      <c r="K249" s="41">
        <v>349</v>
      </c>
      <c r="L249" s="41">
        <v>1775</v>
      </c>
      <c r="M249" s="41">
        <v>369</v>
      </c>
      <c r="N249" s="41">
        <f t="shared" si="82"/>
        <v>19.661999999999999</v>
      </c>
      <c r="O249" s="41">
        <f t="shared" si="83"/>
        <v>20.788699999999999</v>
      </c>
      <c r="P249" s="41">
        <v>2072</v>
      </c>
      <c r="Q249" s="41">
        <v>2653</v>
      </c>
      <c r="R249" s="41">
        <v>3232</v>
      </c>
      <c r="S249" s="41">
        <v>3795</v>
      </c>
      <c r="T249" s="53">
        <v>4083</v>
      </c>
      <c r="U249" s="53">
        <f t="shared" si="84"/>
        <v>4083</v>
      </c>
      <c r="V249" s="44">
        <f t="shared" si="85"/>
        <v>0</v>
      </c>
      <c r="W249" s="54">
        <v>4829397</v>
      </c>
      <c r="X249" s="55">
        <v>3201757</v>
      </c>
      <c r="Y249" s="41">
        <v>4.4509368383173973</v>
      </c>
      <c r="Z249" s="41">
        <f t="shared" si="86"/>
        <v>917.33500000000004</v>
      </c>
      <c r="AA249" s="41">
        <f t="shared" si="87"/>
        <v>0</v>
      </c>
      <c r="AB249" s="41">
        <f t="shared" si="88"/>
        <v>0.426315</v>
      </c>
      <c r="AC249" s="41" t="str">
        <f t="shared" si="89"/>
        <v/>
      </c>
      <c r="AD249" s="41" t="str">
        <f t="shared" si="90"/>
        <v/>
      </c>
      <c r="AE249" s="41" t="str">
        <f t="shared" si="91"/>
        <v/>
      </c>
      <c r="AF249" s="41" t="str">
        <f t="shared" si="92"/>
        <v/>
      </c>
      <c r="AG249" s="41">
        <f t="shared" si="93"/>
        <v>631.1158645999999</v>
      </c>
      <c r="AH249" s="41" t="str">
        <f t="shared" si="94"/>
        <v/>
      </c>
      <c r="AI249" s="41" t="str">
        <f t="shared" si="95"/>
        <v/>
      </c>
      <c r="AJ249" s="41" t="str">
        <f t="shared" si="96"/>
        <v/>
      </c>
      <c r="AK249" s="41" t="str">
        <f t="shared" si="97"/>
        <v/>
      </c>
      <c r="AL249" s="44">
        <f t="shared" si="98"/>
        <v>631.12</v>
      </c>
      <c r="AM249" s="44">
        <f t="shared" si="99"/>
        <v>713.82</v>
      </c>
      <c r="AN249" s="40">
        <f t="shared" si="100"/>
        <v>863535</v>
      </c>
      <c r="AO249" s="45">
        <f t="shared" si="101"/>
        <v>2.8574476651868366E-2</v>
      </c>
      <c r="AP249" s="40">
        <f t="shared" si="102"/>
        <v>4669.7552723549361</v>
      </c>
      <c r="AQ249" s="41">
        <v>0</v>
      </c>
      <c r="AR249" s="40">
        <f t="shared" si="103"/>
        <v>704781</v>
      </c>
      <c r="AS249" s="40">
        <f t="shared" si="104"/>
        <v>40940</v>
      </c>
      <c r="AT249" s="40">
        <f t="shared" si="105"/>
        <v>160087.85</v>
      </c>
      <c r="AU249" s="40">
        <f t="shared" si="106"/>
        <v>659171</v>
      </c>
      <c r="AV249" s="46">
        <f t="shared" si="107"/>
        <v>704781</v>
      </c>
      <c r="AW249" s="40">
        <f>AX249-AV249</f>
        <v>0</v>
      </c>
      <c r="AX249" s="59">
        <f>IF(D249&gt;AV249,AV249+(D249-AV249),AV249)</f>
        <v>704781</v>
      </c>
    </row>
    <row r="250" spans="1:50" ht="15" customHeight="1" x14ac:dyDescent="0.25">
      <c r="A250" s="51">
        <v>25</v>
      </c>
      <c r="B250" s="51">
        <v>500</v>
      </c>
      <c r="C250" s="52" t="s">
        <v>305</v>
      </c>
      <c r="D250" s="39">
        <v>308545</v>
      </c>
      <c r="E250" s="40">
        <v>0</v>
      </c>
      <c r="F250" s="41">
        <v>1176</v>
      </c>
      <c r="G250" s="40">
        <v>1164</v>
      </c>
      <c r="H250" s="42">
        <v>2.778</v>
      </c>
      <c r="I250" s="41">
        <v>343</v>
      </c>
      <c r="J250" s="43">
        <f t="shared" si="81"/>
        <v>0.29470000000000002</v>
      </c>
      <c r="K250" s="41">
        <v>92</v>
      </c>
      <c r="L250" s="41">
        <v>490</v>
      </c>
      <c r="M250" s="41">
        <v>66</v>
      </c>
      <c r="N250" s="41">
        <f t="shared" si="82"/>
        <v>18.775500000000001</v>
      </c>
      <c r="O250" s="41">
        <f t="shared" si="83"/>
        <v>13.4694</v>
      </c>
      <c r="P250" s="41">
        <v>539</v>
      </c>
      <c r="Q250" s="41">
        <v>657</v>
      </c>
      <c r="R250" s="41">
        <v>533</v>
      </c>
      <c r="S250" s="41">
        <v>778</v>
      </c>
      <c r="T250" s="53">
        <v>1176</v>
      </c>
      <c r="U250" s="53">
        <f t="shared" si="84"/>
        <v>1176</v>
      </c>
      <c r="V250" s="44">
        <f t="shared" si="85"/>
        <v>1.02</v>
      </c>
      <c r="W250" s="54">
        <v>910808</v>
      </c>
      <c r="X250" s="55">
        <v>525998</v>
      </c>
      <c r="Y250" s="41">
        <v>0.9435615145707239</v>
      </c>
      <c r="Z250" s="41">
        <f t="shared" si="86"/>
        <v>1246.3416</v>
      </c>
      <c r="AA250" s="41">
        <f t="shared" si="87"/>
        <v>0</v>
      </c>
      <c r="AB250" s="41">
        <f t="shared" si="88"/>
        <v>0.426315</v>
      </c>
      <c r="AC250" s="41" t="str">
        <f t="shared" si="89"/>
        <v/>
      </c>
      <c r="AD250" s="41" t="str">
        <f t="shared" si="90"/>
        <v/>
      </c>
      <c r="AE250" s="41">
        <f t="shared" si="91"/>
        <v>800.48800000000006</v>
      </c>
      <c r="AF250" s="41">
        <f t="shared" si="92"/>
        <v>630</v>
      </c>
      <c r="AG250" s="41">
        <f t="shared" si="93"/>
        <v>0</v>
      </c>
      <c r="AH250" s="41" t="str">
        <f t="shared" si="94"/>
        <v/>
      </c>
      <c r="AI250" s="41" t="str">
        <f t="shared" si="95"/>
        <v/>
      </c>
      <c r="AJ250" s="41" t="str">
        <f t="shared" si="96"/>
        <v/>
      </c>
      <c r="AK250" s="41" t="str">
        <f t="shared" si="97"/>
        <v/>
      </c>
      <c r="AL250" s="44">
        <f t="shared" si="98"/>
        <v>630</v>
      </c>
      <c r="AM250" s="44">
        <f t="shared" si="99"/>
        <v>712.55</v>
      </c>
      <c r="AN250" s="40">
        <f t="shared" si="100"/>
        <v>441117</v>
      </c>
      <c r="AO250" s="45">
        <f t="shared" si="101"/>
        <v>2.8574476651868366E-2</v>
      </c>
      <c r="AP250" s="40">
        <f t="shared" si="102"/>
        <v>3788.1755186914929</v>
      </c>
      <c r="AQ250" s="41">
        <v>0</v>
      </c>
      <c r="AR250" s="40">
        <f t="shared" si="103"/>
        <v>312333</v>
      </c>
      <c r="AS250" s="40">
        <f t="shared" si="104"/>
        <v>11640</v>
      </c>
      <c r="AT250" s="40">
        <f t="shared" si="105"/>
        <v>26299.9</v>
      </c>
      <c r="AU250" s="40">
        <f t="shared" si="106"/>
        <v>296905</v>
      </c>
      <c r="AV250" s="46">
        <f t="shared" si="107"/>
        <v>312333</v>
      </c>
      <c r="AW250" s="40">
        <f>AX250-AV250</f>
        <v>0</v>
      </c>
      <c r="AX250" s="59">
        <f>IF(D250&gt;AV250,AV250+(D250-AV250),AV250)</f>
        <v>312333</v>
      </c>
    </row>
    <row r="251" spans="1:50" ht="15" customHeight="1" x14ac:dyDescent="0.25">
      <c r="A251" s="51">
        <v>25</v>
      </c>
      <c r="B251" s="51">
        <v>600</v>
      </c>
      <c r="C251" s="52" t="s">
        <v>409</v>
      </c>
      <c r="D251" s="39">
        <v>581429</v>
      </c>
      <c r="E251" s="40">
        <v>0</v>
      </c>
      <c r="F251" s="41">
        <v>1815</v>
      </c>
      <c r="G251" s="40">
        <v>1836</v>
      </c>
      <c r="H251" s="42">
        <v>2.2919999999999998</v>
      </c>
      <c r="I251" s="41">
        <v>438</v>
      </c>
      <c r="J251" s="43">
        <f t="shared" si="81"/>
        <v>0.23860000000000001</v>
      </c>
      <c r="K251" s="41">
        <v>376</v>
      </c>
      <c r="L251" s="41">
        <v>849</v>
      </c>
      <c r="M251" s="41">
        <v>180</v>
      </c>
      <c r="N251" s="41">
        <f t="shared" si="82"/>
        <v>44.287399999999998</v>
      </c>
      <c r="O251" s="41">
        <f t="shared" si="83"/>
        <v>21.2014</v>
      </c>
      <c r="P251" s="41">
        <v>1575</v>
      </c>
      <c r="Q251" s="41">
        <v>1529</v>
      </c>
      <c r="R251" s="41">
        <v>1552</v>
      </c>
      <c r="S251" s="41">
        <v>1661</v>
      </c>
      <c r="T251" s="53">
        <v>1815</v>
      </c>
      <c r="U251" s="53">
        <f t="shared" si="84"/>
        <v>1815</v>
      </c>
      <c r="V251" s="44">
        <f t="shared" si="85"/>
        <v>0</v>
      </c>
      <c r="W251" s="54">
        <v>1329655</v>
      </c>
      <c r="X251" s="55">
        <v>1011620</v>
      </c>
      <c r="Y251" s="41">
        <v>2.3466433049110651</v>
      </c>
      <c r="Z251" s="41">
        <f t="shared" si="86"/>
        <v>773.4452</v>
      </c>
      <c r="AA251" s="41">
        <f t="shared" si="87"/>
        <v>0</v>
      </c>
      <c r="AB251" s="41">
        <f t="shared" si="88"/>
        <v>0.426315</v>
      </c>
      <c r="AC251" s="41" t="str">
        <f t="shared" si="89"/>
        <v/>
      </c>
      <c r="AD251" s="41" t="str">
        <f t="shared" si="90"/>
        <v/>
      </c>
      <c r="AE251" s="41">
        <f t="shared" si="91"/>
        <v>1047.1120000000001</v>
      </c>
      <c r="AF251" s="41">
        <f t="shared" si="92"/>
        <v>630</v>
      </c>
      <c r="AG251" s="41">
        <f t="shared" si="93"/>
        <v>0</v>
      </c>
      <c r="AH251" s="41" t="str">
        <f t="shared" si="94"/>
        <v/>
      </c>
      <c r="AI251" s="41" t="str">
        <f t="shared" si="95"/>
        <v/>
      </c>
      <c r="AJ251" s="41" t="str">
        <f t="shared" si="96"/>
        <v/>
      </c>
      <c r="AK251" s="41" t="str">
        <f t="shared" si="97"/>
        <v/>
      </c>
      <c r="AL251" s="44">
        <f t="shared" si="98"/>
        <v>630</v>
      </c>
      <c r="AM251" s="44">
        <f t="shared" si="99"/>
        <v>712.55</v>
      </c>
      <c r="AN251" s="40">
        <f t="shared" si="100"/>
        <v>741390</v>
      </c>
      <c r="AO251" s="45">
        <f t="shared" si="101"/>
        <v>2.8574476651868366E-2</v>
      </c>
      <c r="AP251" s="40">
        <f t="shared" si="102"/>
        <v>4570.8018597095161</v>
      </c>
      <c r="AQ251" s="41">
        <v>0</v>
      </c>
      <c r="AR251" s="40">
        <f t="shared" si="103"/>
        <v>586000</v>
      </c>
      <c r="AS251" s="40">
        <f t="shared" si="104"/>
        <v>18360</v>
      </c>
      <c r="AT251" s="40">
        <f t="shared" si="105"/>
        <v>50581</v>
      </c>
      <c r="AU251" s="40">
        <f t="shared" si="106"/>
        <v>563069</v>
      </c>
      <c r="AV251" s="46">
        <f t="shared" si="107"/>
        <v>586000</v>
      </c>
      <c r="AW251" s="40">
        <f>AX251-AV251</f>
        <v>0</v>
      </c>
      <c r="AX251" s="59">
        <f>IF(D251&gt;AV251,AV251+(D251-AV251),AV251)</f>
        <v>586000</v>
      </c>
    </row>
    <row r="252" spans="1:50" ht="15" customHeight="1" x14ac:dyDescent="0.25">
      <c r="A252" s="51">
        <v>25</v>
      </c>
      <c r="B252" s="51">
        <v>800</v>
      </c>
      <c r="C252" s="52" t="s">
        <v>641</v>
      </c>
      <c r="D252" s="39">
        <v>628846</v>
      </c>
      <c r="E252" s="40">
        <v>0</v>
      </c>
      <c r="F252" s="41">
        <v>16459</v>
      </c>
      <c r="G252" s="40">
        <v>16443</v>
      </c>
      <c r="H252" s="42">
        <v>2.2130000000000001</v>
      </c>
      <c r="I252" s="41">
        <v>12604</v>
      </c>
      <c r="J252" s="43">
        <f t="shared" si="81"/>
        <v>0.76649999999999996</v>
      </c>
      <c r="K252" s="41">
        <v>2040</v>
      </c>
      <c r="L252" s="41">
        <v>7481</v>
      </c>
      <c r="M252" s="41">
        <v>1806</v>
      </c>
      <c r="N252" s="41">
        <f t="shared" si="82"/>
        <v>27.269100000000002</v>
      </c>
      <c r="O252" s="41">
        <f t="shared" si="83"/>
        <v>24.141199999999998</v>
      </c>
      <c r="P252" s="41">
        <v>10441</v>
      </c>
      <c r="Q252" s="41">
        <v>13736</v>
      </c>
      <c r="R252" s="41">
        <v>15134</v>
      </c>
      <c r="S252" s="41">
        <v>16116</v>
      </c>
      <c r="T252" s="53">
        <v>16459</v>
      </c>
      <c r="U252" s="53">
        <f t="shared" si="84"/>
        <v>16459</v>
      </c>
      <c r="V252" s="44">
        <f t="shared" si="85"/>
        <v>0.1</v>
      </c>
      <c r="W252" s="54">
        <v>33266327</v>
      </c>
      <c r="X252" s="55">
        <v>23363541</v>
      </c>
      <c r="Y252" s="41">
        <v>41.190735246649794</v>
      </c>
      <c r="Z252" s="41">
        <f t="shared" si="86"/>
        <v>399.58010000000002</v>
      </c>
      <c r="AA252" s="41">
        <f t="shared" si="87"/>
        <v>0</v>
      </c>
      <c r="AB252" s="41">
        <f t="shared" si="88"/>
        <v>0.426315</v>
      </c>
      <c r="AC252" s="41" t="str">
        <f t="shared" si="89"/>
        <v/>
      </c>
      <c r="AD252" s="41" t="str">
        <f t="shared" si="90"/>
        <v/>
      </c>
      <c r="AE252" s="41" t="str">
        <f t="shared" si="91"/>
        <v/>
      </c>
      <c r="AF252" s="41" t="str">
        <f t="shared" si="92"/>
        <v/>
      </c>
      <c r="AG252" s="41">
        <f t="shared" si="93"/>
        <v>0</v>
      </c>
      <c r="AH252" s="41">
        <f t="shared" si="94"/>
        <v>664.35683183499987</v>
      </c>
      <c r="AI252" s="41" t="str">
        <f t="shared" si="95"/>
        <v/>
      </c>
      <c r="AJ252" s="41" t="str">
        <f t="shared" si="96"/>
        <v/>
      </c>
      <c r="AK252" s="41" t="str">
        <f t="shared" si="97"/>
        <v/>
      </c>
      <c r="AL252" s="44">
        <f t="shared" si="98"/>
        <v>664.36</v>
      </c>
      <c r="AM252" s="44">
        <f t="shared" si="99"/>
        <v>751.41</v>
      </c>
      <c r="AN252" s="40">
        <f t="shared" si="100"/>
        <v>0</v>
      </c>
      <c r="AO252" s="45">
        <f t="shared" si="101"/>
        <v>2.8574476651868366E-2</v>
      </c>
      <c r="AP252" s="40">
        <f t="shared" si="102"/>
        <v>-17968.945344620814</v>
      </c>
      <c r="AQ252" s="41">
        <v>0</v>
      </c>
      <c r="AR252" s="40">
        <f t="shared" si="103"/>
        <v>0</v>
      </c>
      <c r="AS252" s="40">
        <f t="shared" si="104"/>
        <v>164430</v>
      </c>
      <c r="AT252" s="40">
        <f t="shared" si="105"/>
        <v>1168177.05</v>
      </c>
      <c r="AU252" s="40">
        <f t="shared" si="106"/>
        <v>464416</v>
      </c>
      <c r="AV252" s="46">
        <f t="shared" si="107"/>
        <v>464416</v>
      </c>
      <c r="AW252" s="40">
        <f>AX252-AV252</f>
        <v>164430</v>
      </c>
      <c r="AX252" s="59">
        <f>IF(D252&gt;AV252,AV252+(D252-AV252),AV252)</f>
        <v>628846</v>
      </c>
    </row>
    <row r="253" spans="1:50" ht="15" customHeight="1" x14ac:dyDescent="0.25">
      <c r="A253" s="51">
        <v>25</v>
      </c>
      <c r="B253" s="51">
        <v>1200</v>
      </c>
      <c r="C253" s="52" t="s">
        <v>799</v>
      </c>
      <c r="D253" s="39">
        <v>270221</v>
      </c>
      <c r="E253" s="40">
        <v>0</v>
      </c>
      <c r="F253" s="41">
        <v>1086</v>
      </c>
      <c r="G253" s="40">
        <v>1104</v>
      </c>
      <c r="H253" s="42">
        <v>2.2429999999999999</v>
      </c>
      <c r="I253" s="41">
        <v>582</v>
      </c>
      <c r="J253" s="43">
        <f t="shared" si="81"/>
        <v>0.5272</v>
      </c>
      <c r="K253" s="41">
        <v>98</v>
      </c>
      <c r="L253" s="41">
        <v>522</v>
      </c>
      <c r="M253" s="41">
        <v>91</v>
      </c>
      <c r="N253" s="41">
        <f t="shared" si="82"/>
        <v>18.773899999999998</v>
      </c>
      <c r="O253" s="41">
        <f t="shared" si="83"/>
        <v>17.433</v>
      </c>
      <c r="P253" s="41">
        <v>574</v>
      </c>
      <c r="Q253" s="41">
        <v>717</v>
      </c>
      <c r="R253" s="41">
        <v>847</v>
      </c>
      <c r="S253" s="41">
        <v>1007</v>
      </c>
      <c r="T253" s="53">
        <v>1086</v>
      </c>
      <c r="U253" s="53">
        <f t="shared" si="84"/>
        <v>1086</v>
      </c>
      <c r="V253" s="44">
        <f t="shared" si="85"/>
        <v>0</v>
      </c>
      <c r="W253" s="54">
        <v>1019453</v>
      </c>
      <c r="X253" s="55">
        <v>779986</v>
      </c>
      <c r="Y253" s="41">
        <v>1.4038068902249741</v>
      </c>
      <c r="Z253" s="41">
        <f t="shared" si="86"/>
        <v>773.61069999999995</v>
      </c>
      <c r="AA253" s="41">
        <f t="shared" si="87"/>
        <v>0</v>
      </c>
      <c r="AB253" s="41">
        <f t="shared" si="88"/>
        <v>0.426315</v>
      </c>
      <c r="AC253" s="41" t="str">
        <f t="shared" si="89"/>
        <v/>
      </c>
      <c r="AD253" s="41" t="str">
        <f t="shared" si="90"/>
        <v/>
      </c>
      <c r="AE253" s="41">
        <f t="shared" si="91"/>
        <v>778.46800000000007</v>
      </c>
      <c r="AF253" s="41">
        <f t="shared" si="92"/>
        <v>630</v>
      </c>
      <c r="AG253" s="41">
        <f t="shared" si="93"/>
        <v>0</v>
      </c>
      <c r="AH253" s="41" t="str">
        <f t="shared" si="94"/>
        <v/>
      </c>
      <c r="AI253" s="41" t="str">
        <f t="shared" si="95"/>
        <v/>
      </c>
      <c r="AJ253" s="41" t="str">
        <f t="shared" si="96"/>
        <v/>
      </c>
      <c r="AK253" s="41" t="str">
        <f t="shared" si="97"/>
        <v/>
      </c>
      <c r="AL253" s="44">
        <f t="shared" si="98"/>
        <v>630</v>
      </c>
      <c r="AM253" s="44">
        <f t="shared" si="99"/>
        <v>712.55</v>
      </c>
      <c r="AN253" s="40">
        <f t="shared" si="100"/>
        <v>352047</v>
      </c>
      <c r="AO253" s="45">
        <f t="shared" si="101"/>
        <v>2.8574476651868366E-2</v>
      </c>
      <c r="AP253" s="40">
        <f t="shared" si="102"/>
        <v>2338.1351265157809</v>
      </c>
      <c r="AQ253" s="41">
        <v>0</v>
      </c>
      <c r="AR253" s="40">
        <f t="shared" si="103"/>
        <v>272559</v>
      </c>
      <c r="AS253" s="40">
        <f t="shared" si="104"/>
        <v>11040</v>
      </c>
      <c r="AT253" s="40">
        <f t="shared" si="105"/>
        <v>38999.300000000003</v>
      </c>
      <c r="AU253" s="40">
        <f t="shared" si="106"/>
        <v>259181</v>
      </c>
      <c r="AV253" s="46">
        <f t="shared" si="107"/>
        <v>272559</v>
      </c>
      <c r="AW253" s="40">
        <f>AX253-AV253</f>
        <v>0</v>
      </c>
      <c r="AX253" s="59">
        <f>IF(D253&gt;AV253,AV253+(D253-AV253),AV253)</f>
        <v>272559</v>
      </c>
    </row>
    <row r="254" spans="1:50" ht="15" customHeight="1" x14ac:dyDescent="0.25">
      <c r="A254" s="51">
        <v>25</v>
      </c>
      <c r="B254" s="51">
        <v>1400</v>
      </c>
      <c r="C254" s="52" t="s">
        <v>851</v>
      </c>
      <c r="D254" s="39">
        <v>669654</v>
      </c>
      <c r="E254" s="40">
        <v>0</v>
      </c>
      <c r="F254" s="41">
        <v>3252</v>
      </c>
      <c r="G254" s="40">
        <v>3499</v>
      </c>
      <c r="H254" s="42">
        <v>2.3140000000000001</v>
      </c>
      <c r="I254" s="41">
        <v>1572</v>
      </c>
      <c r="J254" s="43">
        <f t="shared" si="81"/>
        <v>0.44929999999999998</v>
      </c>
      <c r="K254" s="41">
        <v>332</v>
      </c>
      <c r="L254" s="41">
        <v>1503</v>
      </c>
      <c r="M254" s="41">
        <v>315</v>
      </c>
      <c r="N254" s="41">
        <f t="shared" si="82"/>
        <v>22.089200000000002</v>
      </c>
      <c r="O254" s="41">
        <f t="shared" si="83"/>
        <v>20.958099999999998</v>
      </c>
      <c r="P254" s="41">
        <v>1929</v>
      </c>
      <c r="Q254" s="41">
        <v>2129</v>
      </c>
      <c r="R254" s="41">
        <v>2312</v>
      </c>
      <c r="S254" s="41">
        <v>2789</v>
      </c>
      <c r="T254" s="53">
        <v>3252</v>
      </c>
      <c r="U254" s="53">
        <f t="shared" si="84"/>
        <v>3252</v>
      </c>
      <c r="V254" s="44">
        <f t="shared" si="85"/>
        <v>0</v>
      </c>
      <c r="W254" s="54">
        <v>3687654</v>
      </c>
      <c r="X254" s="55">
        <v>1989159</v>
      </c>
      <c r="Y254" s="41">
        <v>2.6739069833528188</v>
      </c>
      <c r="Z254" s="41">
        <f t="shared" si="86"/>
        <v>1216.1978999999999</v>
      </c>
      <c r="AA254" s="41">
        <f t="shared" si="87"/>
        <v>0</v>
      </c>
      <c r="AB254" s="41">
        <f t="shared" si="88"/>
        <v>0.426315</v>
      </c>
      <c r="AC254" s="41" t="str">
        <f t="shared" si="89"/>
        <v/>
      </c>
      <c r="AD254" s="41" t="str">
        <f t="shared" si="90"/>
        <v/>
      </c>
      <c r="AE254" s="41" t="str">
        <f t="shared" si="91"/>
        <v/>
      </c>
      <c r="AF254" s="41" t="str">
        <f t="shared" si="92"/>
        <v/>
      </c>
      <c r="AG254" s="41">
        <f t="shared" si="93"/>
        <v>643.10434227999997</v>
      </c>
      <c r="AH254" s="41" t="str">
        <f t="shared" si="94"/>
        <v/>
      </c>
      <c r="AI254" s="41" t="str">
        <f t="shared" si="95"/>
        <v/>
      </c>
      <c r="AJ254" s="41" t="str">
        <f t="shared" si="96"/>
        <v/>
      </c>
      <c r="AK254" s="41" t="str">
        <f t="shared" si="97"/>
        <v/>
      </c>
      <c r="AL254" s="44">
        <f t="shared" si="98"/>
        <v>643.1</v>
      </c>
      <c r="AM254" s="44">
        <f t="shared" si="99"/>
        <v>727.37</v>
      </c>
      <c r="AN254" s="40">
        <f t="shared" si="100"/>
        <v>972965</v>
      </c>
      <c r="AO254" s="45">
        <f t="shared" si="101"/>
        <v>2.8574476651868366E-2</v>
      </c>
      <c r="AP254" s="40">
        <f t="shared" si="102"/>
        <v>8666.9530877548459</v>
      </c>
      <c r="AQ254" s="41">
        <v>0</v>
      </c>
      <c r="AR254" s="40">
        <f t="shared" si="103"/>
        <v>678321</v>
      </c>
      <c r="AS254" s="40">
        <f t="shared" si="104"/>
        <v>34990</v>
      </c>
      <c r="AT254" s="40">
        <f t="shared" si="105"/>
        <v>99457.950000000012</v>
      </c>
      <c r="AU254" s="40">
        <f t="shared" si="106"/>
        <v>634664</v>
      </c>
      <c r="AV254" s="46">
        <f t="shared" si="107"/>
        <v>678321</v>
      </c>
      <c r="AW254" s="40">
        <f>AX254-AV254</f>
        <v>0</v>
      </c>
      <c r="AX254" s="59">
        <f>IF(D254&gt;AV254,AV254+(D254-AV254),AV254)</f>
        <v>678321</v>
      </c>
    </row>
    <row r="255" spans="1:50" ht="15" customHeight="1" x14ac:dyDescent="0.25">
      <c r="A255" s="51">
        <v>25</v>
      </c>
      <c r="B255" s="51">
        <v>6100</v>
      </c>
      <c r="C255" s="52" t="s">
        <v>54</v>
      </c>
      <c r="D255" s="39">
        <v>23981</v>
      </c>
      <c r="E255" s="40">
        <v>0</v>
      </c>
      <c r="F255" s="41">
        <v>175</v>
      </c>
      <c r="G255" s="40">
        <v>170</v>
      </c>
      <c r="H255" s="42">
        <v>2.2370000000000001</v>
      </c>
      <c r="I255" s="41">
        <v>0</v>
      </c>
      <c r="J255" s="43">
        <f t="shared" si="81"/>
        <v>0</v>
      </c>
      <c r="K255" s="41">
        <v>33</v>
      </c>
      <c r="L255" s="41">
        <v>93</v>
      </c>
      <c r="M255" s="41">
        <v>17</v>
      </c>
      <c r="N255" s="41">
        <f t="shared" si="82"/>
        <v>35.483899999999998</v>
      </c>
      <c r="O255" s="41">
        <f t="shared" si="83"/>
        <v>18.279599999999999</v>
      </c>
      <c r="P255" s="41">
        <v>199</v>
      </c>
      <c r="Q255" s="41">
        <v>220</v>
      </c>
      <c r="R255" s="41">
        <v>110</v>
      </c>
      <c r="S255" s="41">
        <v>172</v>
      </c>
      <c r="T255" s="57">
        <v>175</v>
      </c>
      <c r="U255" s="53">
        <f t="shared" si="84"/>
        <v>220</v>
      </c>
      <c r="V255" s="44">
        <f t="shared" si="85"/>
        <v>22.73</v>
      </c>
      <c r="W255" s="54">
        <v>110510</v>
      </c>
      <c r="X255" s="55">
        <v>60000</v>
      </c>
      <c r="Y255" s="41">
        <v>0.30817131199063469</v>
      </c>
      <c r="Z255" s="41">
        <f t="shared" si="86"/>
        <v>567.86599999999999</v>
      </c>
      <c r="AA255" s="41">
        <f t="shared" si="87"/>
        <v>0</v>
      </c>
      <c r="AB255" s="41">
        <f t="shared" si="88"/>
        <v>0.426315</v>
      </c>
      <c r="AC255" s="41" t="str">
        <f t="shared" si="89"/>
        <v/>
      </c>
      <c r="AD255" s="41" t="str">
        <f t="shared" si="90"/>
        <v/>
      </c>
      <c r="AE255" s="41">
        <f t="shared" si="91"/>
        <v>435.69</v>
      </c>
      <c r="AF255" s="41">
        <f t="shared" si="92"/>
        <v>435.69</v>
      </c>
      <c r="AG255" s="41">
        <f t="shared" si="93"/>
        <v>0</v>
      </c>
      <c r="AH255" s="41" t="str">
        <f t="shared" si="94"/>
        <v/>
      </c>
      <c r="AI255" s="41" t="str">
        <f t="shared" si="95"/>
        <v/>
      </c>
      <c r="AJ255" s="41" t="str">
        <f t="shared" si="96"/>
        <v/>
      </c>
      <c r="AK255" s="41" t="str">
        <f t="shared" si="97"/>
        <v/>
      </c>
      <c r="AL255" s="44">
        <f t="shared" si="98"/>
        <v>435.69</v>
      </c>
      <c r="AM255" s="44">
        <f t="shared" si="99"/>
        <v>492.78</v>
      </c>
      <c r="AN255" s="40">
        <f t="shared" si="100"/>
        <v>36661</v>
      </c>
      <c r="AO255" s="45">
        <f t="shared" si="101"/>
        <v>2.8574476651868366E-2</v>
      </c>
      <c r="AP255" s="40">
        <f t="shared" si="102"/>
        <v>362.32436394569089</v>
      </c>
      <c r="AQ255" s="41">
        <v>0</v>
      </c>
      <c r="AR255" s="40">
        <f t="shared" si="103"/>
        <v>24343</v>
      </c>
      <c r="AS255" s="40">
        <f t="shared" si="104"/>
        <v>1700</v>
      </c>
      <c r="AT255" s="40">
        <f t="shared" si="105"/>
        <v>3000</v>
      </c>
      <c r="AU255" s="40">
        <f t="shared" si="106"/>
        <v>22281</v>
      </c>
      <c r="AV255" s="46">
        <f t="shared" si="107"/>
        <v>24343</v>
      </c>
      <c r="AW255" s="40">
        <f>AX255-AV255</f>
        <v>0</v>
      </c>
      <c r="AX255" s="59">
        <f>IF(D255&gt;AV255,AV255+(D255-AV255),AV255)</f>
        <v>24343</v>
      </c>
    </row>
    <row r="256" spans="1:50" ht="15" customHeight="1" x14ac:dyDescent="0.25">
      <c r="A256" s="51">
        <v>25</v>
      </c>
      <c r="B256" s="51">
        <v>6900</v>
      </c>
      <c r="C256" s="52" t="s">
        <v>200</v>
      </c>
      <c r="D256" s="39">
        <v>13192</v>
      </c>
      <c r="E256" s="40">
        <v>0</v>
      </c>
      <c r="F256" s="41">
        <v>212</v>
      </c>
      <c r="G256" s="40">
        <v>214</v>
      </c>
      <c r="H256" s="42">
        <v>2.7090000000000001</v>
      </c>
      <c r="I256" s="41">
        <v>98</v>
      </c>
      <c r="J256" s="43">
        <f t="shared" si="81"/>
        <v>0.45789999999999997</v>
      </c>
      <c r="K256" s="41">
        <v>41</v>
      </c>
      <c r="L256" s="41">
        <v>74</v>
      </c>
      <c r="M256" s="41">
        <v>7</v>
      </c>
      <c r="N256" s="41">
        <f t="shared" si="82"/>
        <v>55.405400000000007</v>
      </c>
      <c r="O256" s="41">
        <f t="shared" si="83"/>
        <v>9.4595000000000002</v>
      </c>
      <c r="P256" s="41">
        <v>203</v>
      </c>
      <c r="Q256" s="41">
        <v>176</v>
      </c>
      <c r="R256" s="41">
        <v>152</v>
      </c>
      <c r="S256" s="41">
        <v>168</v>
      </c>
      <c r="T256" s="57">
        <v>212</v>
      </c>
      <c r="U256" s="53">
        <f t="shared" si="84"/>
        <v>212</v>
      </c>
      <c r="V256" s="44">
        <f t="shared" si="85"/>
        <v>0</v>
      </c>
      <c r="W256" s="54">
        <v>220991</v>
      </c>
      <c r="X256" s="55">
        <v>135709</v>
      </c>
      <c r="Y256" s="41">
        <v>1.2576235874451929</v>
      </c>
      <c r="Z256" s="41">
        <f t="shared" si="86"/>
        <v>168.5719</v>
      </c>
      <c r="AA256" s="41">
        <f t="shared" si="87"/>
        <v>0</v>
      </c>
      <c r="AB256" s="41">
        <f t="shared" si="88"/>
        <v>0.426315</v>
      </c>
      <c r="AC256" s="41" t="str">
        <f t="shared" si="89"/>
        <v/>
      </c>
      <c r="AD256" s="41" t="str">
        <f t="shared" si="90"/>
        <v/>
      </c>
      <c r="AE256" s="41">
        <f t="shared" si="91"/>
        <v>451.83800000000002</v>
      </c>
      <c r="AF256" s="41">
        <f t="shared" si="92"/>
        <v>451.83800000000002</v>
      </c>
      <c r="AG256" s="41">
        <f t="shared" si="93"/>
        <v>0</v>
      </c>
      <c r="AH256" s="41" t="str">
        <f t="shared" si="94"/>
        <v/>
      </c>
      <c r="AI256" s="41" t="str">
        <f t="shared" si="95"/>
        <v/>
      </c>
      <c r="AJ256" s="41" t="str">
        <f t="shared" si="96"/>
        <v/>
      </c>
      <c r="AK256" s="41" t="str">
        <f t="shared" si="97"/>
        <v/>
      </c>
      <c r="AL256" s="44">
        <f t="shared" si="98"/>
        <v>451.84</v>
      </c>
      <c r="AM256" s="44">
        <f t="shared" si="99"/>
        <v>511.05</v>
      </c>
      <c r="AN256" s="40">
        <f t="shared" si="100"/>
        <v>15153</v>
      </c>
      <c r="AO256" s="45">
        <f t="shared" si="101"/>
        <v>2.8574476651868366E-2</v>
      </c>
      <c r="AP256" s="40">
        <f t="shared" si="102"/>
        <v>56.034548714313864</v>
      </c>
      <c r="AQ256" s="41">
        <v>0</v>
      </c>
      <c r="AR256" s="40">
        <f t="shared" si="103"/>
        <v>13248</v>
      </c>
      <c r="AS256" s="40">
        <f t="shared" si="104"/>
        <v>2140</v>
      </c>
      <c r="AT256" s="40">
        <f t="shared" si="105"/>
        <v>6785.4500000000007</v>
      </c>
      <c r="AU256" s="40">
        <f t="shared" si="106"/>
        <v>11052</v>
      </c>
      <c r="AV256" s="46">
        <f t="shared" si="107"/>
        <v>13248</v>
      </c>
      <c r="AW256" s="40">
        <f>AX256-AV256</f>
        <v>0</v>
      </c>
      <c r="AX256" s="59">
        <f>IF(D256&gt;AV256,AV256+(D256-AV256),AV256)</f>
        <v>13248</v>
      </c>
    </row>
    <row r="257" spans="1:50" ht="15" customHeight="1" x14ac:dyDescent="0.25">
      <c r="A257" s="51">
        <v>25</v>
      </c>
      <c r="B257" s="51">
        <v>9500</v>
      </c>
      <c r="C257" s="52" t="s">
        <v>619</v>
      </c>
      <c r="D257" s="39">
        <v>657246</v>
      </c>
      <c r="E257" s="40">
        <v>0</v>
      </c>
      <c r="F257" s="41">
        <v>3263</v>
      </c>
      <c r="G257" s="40">
        <v>3499</v>
      </c>
      <c r="H257" s="42">
        <v>2.4119999999999999</v>
      </c>
      <c r="I257" s="41">
        <v>1153</v>
      </c>
      <c r="J257" s="43">
        <f t="shared" si="81"/>
        <v>0.32950000000000002</v>
      </c>
      <c r="K257" s="41">
        <v>182</v>
      </c>
      <c r="L257" s="41">
        <v>1478</v>
      </c>
      <c r="M257" s="41">
        <v>182</v>
      </c>
      <c r="N257" s="41">
        <f t="shared" si="82"/>
        <v>12.3139</v>
      </c>
      <c r="O257" s="41">
        <f t="shared" si="83"/>
        <v>12.3139</v>
      </c>
      <c r="P257" s="41">
        <v>1640</v>
      </c>
      <c r="Q257" s="41">
        <v>1986</v>
      </c>
      <c r="R257" s="41">
        <v>2125</v>
      </c>
      <c r="S257" s="41">
        <v>2337</v>
      </c>
      <c r="T257" s="53">
        <v>3263</v>
      </c>
      <c r="U257" s="53">
        <f t="shared" si="84"/>
        <v>3263</v>
      </c>
      <c r="V257" s="44">
        <f t="shared" si="85"/>
        <v>0</v>
      </c>
      <c r="W257" s="54">
        <v>3403697</v>
      </c>
      <c r="X257" s="55">
        <v>2633083</v>
      </c>
      <c r="Y257" s="41">
        <v>5.6109240660574491</v>
      </c>
      <c r="Z257" s="41">
        <f t="shared" si="86"/>
        <v>581.54409999999996</v>
      </c>
      <c r="AA257" s="41">
        <f t="shared" si="87"/>
        <v>0</v>
      </c>
      <c r="AB257" s="41">
        <f t="shared" si="88"/>
        <v>0.426315</v>
      </c>
      <c r="AC257" s="41" t="str">
        <f t="shared" si="89"/>
        <v/>
      </c>
      <c r="AD257" s="41" t="str">
        <f t="shared" si="90"/>
        <v/>
      </c>
      <c r="AE257" s="41" t="str">
        <f t="shared" si="91"/>
        <v/>
      </c>
      <c r="AF257" s="41" t="str">
        <f t="shared" si="92"/>
        <v/>
      </c>
      <c r="AG257" s="41">
        <f t="shared" si="93"/>
        <v>580.54443221000008</v>
      </c>
      <c r="AH257" s="41" t="str">
        <f t="shared" si="94"/>
        <v/>
      </c>
      <c r="AI257" s="41" t="str">
        <f t="shared" si="95"/>
        <v/>
      </c>
      <c r="AJ257" s="41" t="str">
        <f t="shared" si="96"/>
        <v/>
      </c>
      <c r="AK257" s="41" t="str">
        <f t="shared" si="97"/>
        <v/>
      </c>
      <c r="AL257" s="44">
        <f t="shared" si="98"/>
        <v>580.54</v>
      </c>
      <c r="AM257" s="44">
        <f t="shared" si="99"/>
        <v>656.61</v>
      </c>
      <c r="AN257" s="40">
        <f t="shared" si="100"/>
        <v>846431</v>
      </c>
      <c r="AO257" s="45">
        <f t="shared" si="101"/>
        <v>2.8574476651868366E-2</v>
      </c>
      <c r="AP257" s="40">
        <f t="shared" si="102"/>
        <v>5405.8623653837167</v>
      </c>
      <c r="AQ257" s="41">
        <v>0</v>
      </c>
      <c r="AR257" s="40">
        <f t="shared" si="103"/>
        <v>662652</v>
      </c>
      <c r="AS257" s="40">
        <f t="shared" si="104"/>
        <v>34990</v>
      </c>
      <c r="AT257" s="40">
        <f t="shared" si="105"/>
        <v>131654.15</v>
      </c>
      <c r="AU257" s="40">
        <f t="shared" si="106"/>
        <v>622256</v>
      </c>
      <c r="AV257" s="46">
        <f t="shared" si="107"/>
        <v>662652</v>
      </c>
      <c r="AW257" s="40">
        <f>AX257-AV257</f>
        <v>0</v>
      </c>
      <c r="AX257" s="59">
        <f>IF(D257&gt;AV257,AV257+(D257-AV257),AV257)</f>
        <v>662652</v>
      </c>
    </row>
    <row r="258" spans="1:50" ht="15" customHeight="1" x14ac:dyDescent="0.25">
      <c r="A258" s="51">
        <v>26</v>
      </c>
      <c r="B258" s="51">
        <v>100</v>
      </c>
      <c r="C258" s="52" t="s">
        <v>26</v>
      </c>
      <c r="D258" s="39">
        <v>128960</v>
      </c>
      <c r="E258" s="40">
        <v>0</v>
      </c>
      <c r="F258" s="41">
        <v>446</v>
      </c>
      <c r="G258" s="40">
        <v>446</v>
      </c>
      <c r="H258" s="42">
        <v>2.23</v>
      </c>
      <c r="I258" s="41">
        <v>281</v>
      </c>
      <c r="J258" s="43">
        <f t="shared" si="81"/>
        <v>0.63</v>
      </c>
      <c r="K258" s="41">
        <v>68</v>
      </c>
      <c r="L258" s="41">
        <v>238</v>
      </c>
      <c r="M258" s="41">
        <v>55</v>
      </c>
      <c r="N258" s="41">
        <f t="shared" si="82"/>
        <v>28.571400000000004</v>
      </c>
      <c r="O258" s="41">
        <f t="shared" si="83"/>
        <v>23.109199999999998</v>
      </c>
      <c r="P258" s="41">
        <v>415</v>
      </c>
      <c r="Q258" s="41">
        <v>486</v>
      </c>
      <c r="R258" s="41">
        <v>469</v>
      </c>
      <c r="S258" s="41">
        <v>472</v>
      </c>
      <c r="T258" s="57">
        <v>446</v>
      </c>
      <c r="U258" s="53">
        <f t="shared" si="84"/>
        <v>486</v>
      </c>
      <c r="V258" s="44">
        <f t="shared" si="85"/>
        <v>8.23</v>
      </c>
      <c r="W258" s="54">
        <v>216464</v>
      </c>
      <c r="X258" s="55">
        <v>222275</v>
      </c>
      <c r="Y258" s="41">
        <v>0.58391969383641928</v>
      </c>
      <c r="Z258" s="41">
        <f t="shared" si="86"/>
        <v>763.80370000000005</v>
      </c>
      <c r="AA258" s="41">
        <f t="shared" si="87"/>
        <v>0</v>
      </c>
      <c r="AB258" s="41">
        <f t="shared" si="88"/>
        <v>0.426315</v>
      </c>
      <c r="AC258" s="41" t="str">
        <f t="shared" si="89"/>
        <v/>
      </c>
      <c r="AD258" s="41" t="str">
        <f t="shared" si="90"/>
        <v/>
      </c>
      <c r="AE258" s="41">
        <f t="shared" si="91"/>
        <v>536.98199999999997</v>
      </c>
      <c r="AF258" s="41">
        <f t="shared" si="92"/>
        <v>536.98199999999997</v>
      </c>
      <c r="AG258" s="41">
        <f t="shared" si="93"/>
        <v>0</v>
      </c>
      <c r="AH258" s="41" t="str">
        <f t="shared" si="94"/>
        <v/>
      </c>
      <c r="AI258" s="41" t="str">
        <f t="shared" si="95"/>
        <v/>
      </c>
      <c r="AJ258" s="41" t="str">
        <f t="shared" si="96"/>
        <v/>
      </c>
      <c r="AK258" s="41" t="str">
        <f t="shared" si="97"/>
        <v/>
      </c>
      <c r="AL258" s="44">
        <f t="shared" si="98"/>
        <v>536.98</v>
      </c>
      <c r="AM258" s="44">
        <f t="shared" si="99"/>
        <v>607.34</v>
      </c>
      <c r="AN258" s="40">
        <f t="shared" si="100"/>
        <v>178592</v>
      </c>
      <c r="AO258" s="45">
        <f t="shared" si="101"/>
        <v>2.8574476651868366E-2</v>
      </c>
      <c r="AP258" s="40">
        <f t="shared" si="102"/>
        <v>1418.2084251855308</v>
      </c>
      <c r="AQ258" s="41">
        <v>0</v>
      </c>
      <c r="AR258" s="40">
        <f t="shared" si="103"/>
        <v>130378</v>
      </c>
      <c r="AS258" s="40">
        <f t="shared" si="104"/>
        <v>4460</v>
      </c>
      <c r="AT258" s="40">
        <f t="shared" si="105"/>
        <v>11113.75</v>
      </c>
      <c r="AU258" s="40">
        <f t="shared" si="106"/>
        <v>124500</v>
      </c>
      <c r="AV258" s="46">
        <f t="shared" si="107"/>
        <v>130378</v>
      </c>
      <c r="AW258" s="40">
        <f>AX258-AV258</f>
        <v>0</v>
      </c>
      <c r="AX258" s="59">
        <f>IF(D258&gt;AV258,AV258+(D258-AV258),AV258)</f>
        <v>130378</v>
      </c>
    </row>
    <row r="259" spans="1:50" ht="15" customHeight="1" x14ac:dyDescent="0.25">
      <c r="A259" s="51">
        <v>26</v>
      </c>
      <c r="B259" s="51">
        <v>200</v>
      </c>
      <c r="C259" s="52" t="s">
        <v>41</v>
      </c>
      <c r="D259" s="39">
        <v>87048</v>
      </c>
      <c r="E259" s="40">
        <v>0</v>
      </c>
      <c r="F259" s="41">
        <v>415</v>
      </c>
      <c r="G259" s="40">
        <v>411</v>
      </c>
      <c r="H259" s="42">
        <v>2.2639999999999998</v>
      </c>
      <c r="I259" s="41">
        <v>272</v>
      </c>
      <c r="J259" s="43">
        <f t="shared" si="81"/>
        <v>0.66180000000000005</v>
      </c>
      <c r="K259" s="41">
        <v>80</v>
      </c>
      <c r="L259" s="41">
        <v>205</v>
      </c>
      <c r="M259" s="41">
        <v>30</v>
      </c>
      <c r="N259" s="41">
        <f t="shared" si="82"/>
        <v>39.0244</v>
      </c>
      <c r="O259" s="41">
        <f t="shared" si="83"/>
        <v>14.6341</v>
      </c>
      <c r="P259" s="41">
        <v>342</v>
      </c>
      <c r="Q259" s="41">
        <v>388</v>
      </c>
      <c r="R259" s="41">
        <v>350</v>
      </c>
      <c r="S259" s="41">
        <v>355</v>
      </c>
      <c r="T259" s="57">
        <v>415</v>
      </c>
      <c r="U259" s="53">
        <f t="shared" si="84"/>
        <v>415</v>
      </c>
      <c r="V259" s="44">
        <f t="shared" si="85"/>
        <v>0.96</v>
      </c>
      <c r="W259" s="54">
        <v>252399</v>
      </c>
      <c r="X259" s="55">
        <v>178921</v>
      </c>
      <c r="Y259" s="41">
        <v>2.1042916028954575</v>
      </c>
      <c r="Z259" s="41">
        <f t="shared" si="86"/>
        <v>197.21600000000001</v>
      </c>
      <c r="AA259" s="41">
        <f t="shared" si="87"/>
        <v>0</v>
      </c>
      <c r="AB259" s="41">
        <f t="shared" si="88"/>
        <v>0.426315</v>
      </c>
      <c r="AC259" s="41" t="str">
        <f t="shared" si="89"/>
        <v/>
      </c>
      <c r="AD259" s="41" t="str">
        <f t="shared" si="90"/>
        <v/>
      </c>
      <c r="AE259" s="41">
        <f t="shared" si="91"/>
        <v>524.13699999999994</v>
      </c>
      <c r="AF259" s="41">
        <f t="shared" si="92"/>
        <v>524.13699999999994</v>
      </c>
      <c r="AG259" s="41">
        <f t="shared" si="93"/>
        <v>0</v>
      </c>
      <c r="AH259" s="41" t="str">
        <f t="shared" si="94"/>
        <v/>
      </c>
      <c r="AI259" s="41" t="str">
        <f t="shared" si="95"/>
        <v/>
      </c>
      <c r="AJ259" s="41" t="str">
        <f t="shared" si="96"/>
        <v/>
      </c>
      <c r="AK259" s="41" t="str">
        <f t="shared" si="97"/>
        <v/>
      </c>
      <c r="AL259" s="44">
        <f t="shared" si="98"/>
        <v>524.14</v>
      </c>
      <c r="AM259" s="44">
        <f t="shared" si="99"/>
        <v>592.82000000000005</v>
      </c>
      <c r="AN259" s="40">
        <f t="shared" si="100"/>
        <v>136048</v>
      </c>
      <c r="AO259" s="45">
        <f t="shared" si="101"/>
        <v>2.8574476651868366E-2</v>
      </c>
      <c r="AP259" s="40">
        <f t="shared" si="102"/>
        <v>1400.1493559415499</v>
      </c>
      <c r="AQ259" s="41">
        <v>0</v>
      </c>
      <c r="AR259" s="40">
        <f t="shared" si="103"/>
        <v>88448</v>
      </c>
      <c r="AS259" s="40">
        <f t="shared" si="104"/>
        <v>4110</v>
      </c>
      <c r="AT259" s="40">
        <f t="shared" si="105"/>
        <v>8946.0500000000011</v>
      </c>
      <c r="AU259" s="40">
        <f t="shared" si="106"/>
        <v>82938</v>
      </c>
      <c r="AV259" s="46">
        <f t="shared" si="107"/>
        <v>88448</v>
      </c>
      <c r="AW259" s="40">
        <f>AX259-AV259</f>
        <v>0</v>
      </c>
      <c r="AX259" s="59">
        <f>IF(D259&gt;AV259,AV259+(D259-AV259),AV259)</f>
        <v>88448</v>
      </c>
    </row>
    <row r="260" spans="1:50" ht="15" customHeight="1" x14ac:dyDescent="0.25">
      <c r="A260" s="51">
        <v>26</v>
      </c>
      <c r="B260" s="51">
        <v>300</v>
      </c>
      <c r="C260" s="52" t="s">
        <v>231</v>
      </c>
      <c r="D260" s="39">
        <v>431989</v>
      </c>
      <c r="E260" s="40">
        <v>0</v>
      </c>
      <c r="F260" s="41">
        <v>1176</v>
      </c>
      <c r="G260" s="40">
        <v>1164</v>
      </c>
      <c r="H260" s="42">
        <v>2.12</v>
      </c>
      <c r="I260" s="41">
        <v>789</v>
      </c>
      <c r="J260" s="43">
        <f t="shared" si="81"/>
        <v>0.67779999999999996</v>
      </c>
      <c r="K260" s="41">
        <v>212</v>
      </c>
      <c r="L260" s="41">
        <v>641</v>
      </c>
      <c r="M260" s="41">
        <v>228</v>
      </c>
      <c r="N260" s="41">
        <f t="shared" si="82"/>
        <v>33.073300000000003</v>
      </c>
      <c r="O260" s="41">
        <f t="shared" si="83"/>
        <v>35.569400000000002</v>
      </c>
      <c r="P260" s="41">
        <v>1484</v>
      </c>
      <c r="Q260" s="41">
        <v>1358</v>
      </c>
      <c r="R260" s="41">
        <v>1186</v>
      </c>
      <c r="S260" s="41">
        <v>1275</v>
      </c>
      <c r="T260" s="53">
        <v>1176</v>
      </c>
      <c r="U260" s="53">
        <f t="shared" si="84"/>
        <v>1484</v>
      </c>
      <c r="V260" s="44">
        <f t="shared" si="85"/>
        <v>21.56</v>
      </c>
      <c r="W260" s="54">
        <v>567594</v>
      </c>
      <c r="X260" s="55">
        <v>739855</v>
      </c>
      <c r="Y260" s="41">
        <v>1.711588625121043</v>
      </c>
      <c r="Z260" s="41">
        <f t="shared" si="86"/>
        <v>687.08100000000002</v>
      </c>
      <c r="AA260" s="41">
        <f t="shared" si="87"/>
        <v>0</v>
      </c>
      <c r="AB260" s="41">
        <f t="shared" si="88"/>
        <v>0.426315</v>
      </c>
      <c r="AC260" s="41" t="str">
        <f t="shared" si="89"/>
        <v/>
      </c>
      <c r="AD260" s="41" t="str">
        <f t="shared" si="90"/>
        <v/>
      </c>
      <c r="AE260" s="41">
        <f t="shared" si="91"/>
        <v>800.48800000000006</v>
      </c>
      <c r="AF260" s="41">
        <f t="shared" si="92"/>
        <v>630</v>
      </c>
      <c r="AG260" s="41">
        <f t="shared" si="93"/>
        <v>0</v>
      </c>
      <c r="AH260" s="41" t="str">
        <f t="shared" si="94"/>
        <v/>
      </c>
      <c r="AI260" s="41" t="str">
        <f t="shared" si="95"/>
        <v/>
      </c>
      <c r="AJ260" s="41" t="str">
        <f t="shared" si="96"/>
        <v/>
      </c>
      <c r="AK260" s="41" t="str">
        <f t="shared" si="97"/>
        <v/>
      </c>
      <c r="AL260" s="44">
        <f t="shared" si="98"/>
        <v>630</v>
      </c>
      <c r="AM260" s="44">
        <f t="shared" si="99"/>
        <v>712.55</v>
      </c>
      <c r="AN260" s="40">
        <f t="shared" si="100"/>
        <v>587434</v>
      </c>
      <c r="AO260" s="45">
        <f t="shared" si="101"/>
        <v>2.8574476651868366E-2</v>
      </c>
      <c r="AP260" s="40">
        <f t="shared" si="102"/>
        <v>4441.759523149678</v>
      </c>
      <c r="AQ260" s="41">
        <v>0</v>
      </c>
      <c r="AR260" s="40">
        <f t="shared" si="103"/>
        <v>436431</v>
      </c>
      <c r="AS260" s="40">
        <f t="shared" si="104"/>
        <v>11640</v>
      </c>
      <c r="AT260" s="40">
        <f t="shared" si="105"/>
        <v>36992.75</v>
      </c>
      <c r="AU260" s="40">
        <f t="shared" si="106"/>
        <v>420349</v>
      </c>
      <c r="AV260" s="46">
        <f t="shared" si="107"/>
        <v>436431</v>
      </c>
      <c r="AW260" s="40">
        <f>AX260-AV260</f>
        <v>0</v>
      </c>
      <c r="AX260" s="59">
        <f>IF(D260&gt;AV260,AV260+(D260-AV260),AV260)</f>
        <v>436431</v>
      </c>
    </row>
    <row r="261" spans="1:50" ht="15" customHeight="1" x14ac:dyDescent="0.25">
      <c r="A261" s="51">
        <v>26</v>
      </c>
      <c r="B261" s="51">
        <v>500</v>
      </c>
      <c r="C261" s="52" t="s">
        <v>356</v>
      </c>
      <c r="D261" s="39">
        <v>123563</v>
      </c>
      <c r="E261" s="40">
        <v>0</v>
      </c>
      <c r="F261" s="41">
        <v>437</v>
      </c>
      <c r="G261" s="40">
        <v>429</v>
      </c>
      <c r="H261" s="42">
        <v>1.9590000000000001</v>
      </c>
      <c r="I261" s="41">
        <v>63</v>
      </c>
      <c r="J261" s="43">
        <f t="shared" si="81"/>
        <v>0.1469</v>
      </c>
      <c r="K261" s="41">
        <v>70</v>
      </c>
      <c r="L261" s="41">
        <v>282</v>
      </c>
      <c r="M261" s="41">
        <v>87</v>
      </c>
      <c r="N261" s="41">
        <f t="shared" si="82"/>
        <v>24.822700000000001</v>
      </c>
      <c r="O261" s="41">
        <f t="shared" si="83"/>
        <v>30.851099999999999</v>
      </c>
      <c r="P261" s="41">
        <v>619</v>
      </c>
      <c r="Q261" s="41">
        <v>600</v>
      </c>
      <c r="R261" s="41">
        <v>485</v>
      </c>
      <c r="S261" s="41">
        <v>452</v>
      </c>
      <c r="T261" s="57">
        <v>437</v>
      </c>
      <c r="U261" s="53">
        <f t="shared" si="84"/>
        <v>619</v>
      </c>
      <c r="V261" s="44">
        <f t="shared" si="85"/>
        <v>30.69</v>
      </c>
      <c r="W261" s="54">
        <v>221592</v>
      </c>
      <c r="X261" s="55">
        <v>268660</v>
      </c>
      <c r="Y261" s="41">
        <v>1.0738721569366345</v>
      </c>
      <c r="Z261" s="41">
        <f t="shared" si="86"/>
        <v>406.93860000000001</v>
      </c>
      <c r="AA261" s="41">
        <f t="shared" si="87"/>
        <v>0</v>
      </c>
      <c r="AB261" s="41">
        <f t="shared" si="88"/>
        <v>0.426315</v>
      </c>
      <c r="AC261" s="41" t="str">
        <f t="shared" si="89"/>
        <v/>
      </c>
      <c r="AD261" s="41" t="str">
        <f t="shared" si="90"/>
        <v/>
      </c>
      <c r="AE261" s="41">
        <f t="shared" si="91"/>
        <v>530.74299999999994</v>
      </c>
      <c r="AF261" s="41">
        <f t="shared" si="92"/>
        <v>530.74299999999994</v>
      </c>
      <c r="AG261" s="41">
        <f t="shared" si="93"/>
        <v>0</v>
      </c>
      <c r="AH261" s="41" t="str">
        <f t="shared" si="94"/>
        <v/>
      </c>
      <c r="AI261" s="41" t="str">
        <f t="shared" si="95"/>
        <v/>
      </c>
      <c r="AJ261" s="41" t="str">
        <f t="shared" si="96"/>
        <v/>
      </c>
      <c r="AK261" s="41" t="str">
        <f t="shared" si="97"/>
        <v/>
      </c>
      <c r="AL261" s="44">
        <f t="shared" si="98"/>
        <v>530.74</v>
      </c>
      <c r="AM261" s="44">
        <f t="shared" si="99"/>
        <v>600.28</v>
      </c>
      <c r="AN261" s="40">
        <f t="shared" si="100"/>
        <v>163052</v>
      </c>
      <c r="AO261" s="45">
        <f t="shared" si="101"/>
        <v>2.8574476651868366E-2</v>
      </c>
      <c r="AP261" s="40">
        <f t="shared" si="102"/>
        <v>1128.37750850563</v>
      </c>
      <c r="AQ261" s="41">
        <v>0</v>
      </c>
      <c r="AR261" s="40">
        <f t="shared" si="103"/>
        <v>124691</v>
      </c>
      <c r="AS261" s="40">
        <f t="shared" si="104"/>
        <v>4290</v>
      </c>
      <c r="AT261" s="40">
        <f t="shared" si="105"/>
        <v>13433</v>
      </c>
      <c r="AU261" s="40">
        <f t="shared" si="106"/>
        <v>119273</v>
      </c>
      <c r="AV261" s="46">
        <f t="shared" si="107"/>
        <v>124691</v>
      </c>
      <c r="AW261" s="40">
        <f>AX261-AV261</f>
        <v>0</v>
      </c>
      <c r="AX261" s="59">
        <f>IF(D261&gt;AV261,AV261+(D261-AV261),AV261)</f>
        <v>124691</v>
      </c>
    </row>
    <row r="262" spans="1:50" ht="15" customHeight="1" x14ac:dyDescent="0.25">
      <c r="A262" s="51">
        <v>26</v>
      </c>
      <c r="B262" s="51">
        <v>600</v>
      </c>
      <c r="C262" s="52" t="s">
        <v>367</v>
      </c>
      <c r="D262" s="39">
        <v>203439</v>
      </c>
      <c r="E262" s="40">
        <v>0</v>
      </c>
      <c r="F262" s="41">
        <v>681</v>
      </c>
      <c r="G262" s="40">
        <v>677</v>
      </c>
      <c r="H262" s="42">
        <v>2.1850000000000001</v>
      </c>
      <c r="I262" s="41">
        <v>115</v>
      </c>
      <c r="J262" s="43">
        <f t="shared" si="81"/>
        <v>0.1699</v>
      </c>
      <c r="K262" s="41">
        <v>74</v>
      </c>
      <c r="L262" s="41">
        <v>318</v>
      </c>
      <c r="M262" s="41">
        <v>102</v>
      </c>
      <c r="N262" s="41">
        <f t="shared" si="82"/>
        <v>23.270399999999999</v>
      </c>
      <c r="O262" s="41">
        <f t="shared" si="83"/>
        <v>32.075499999999998</v>
      </c>
      <c r="P262" s="41">
        <v>627</v>
      </c>
      <c r="Q262" s="41">
        <v>631</v>
      </c>
      <c r="R262" s="41">
        <v>576</v>
      </c>
      <c r="S262" s="41">
        <v>672</v>
      </c>
      <c r="T262" s="57">
        <v>681</v>
      </c>
      <c r="U262" s="53">
        <f t="shared" si="84"/>
        <v>681</v>
      </c>
      <c r="V262" s="44">
        <f t="shared" si="85"/>
        <v>0.59</v>
      </c>
      <c r="W262" s="54">
        <v>389309</v>
      </c>
      <c r="X262" s="55">
        <v>162862</v>
      </c>
      <c r="Y262" s="41">
        <v>2.0729397201840318</v>
      </c>
      <c r="Z262" s="41">
        <f t="shared" si="86"/>
        <v>328.51900000000001</v>
      </c>
      <c r="AA262" s="41">
        <f t="shared" si="87"/>
        <v>0</v>
      </c>
      <c r="AB262" s="41">
        <f t="shared" si="88"/>
        <v>0.426315</v>
      </c>
      <c r="AC262" s="41" t="str">
        <f t="shared" si="89"/>
        <v/>
      </c>
      <c r="AD262" s="41" t="str">
        <f t="shared" si="90"/>
        <v/>
      </c>
      <c r="AE262" s="41">
        <f t="shared" si="91"/>
        <v>621.75900000000001</v>
      </c>
      <c r="AF262" s="41">
        <f t="shared" si="92"/>
        <v>621.75900000000001</v>
      </c>
      <c r="AG262" s="41">
        <f t="shared" si="93"/>
        <v>0</v>
      </c>
      <c r="AH262" s="41" t="str">
        <f t="shared" si="94"/>
        <v/>
      </c>
      <c r="AI262" s="41" t="str">
        <f t="shared" si="95"/>
        <v/>
      </c>
      <c r="AJ262" s="41" t="str">
        <f t="shared" si="96"/>
        <v/>
      </c>
      <c r="AK262" s="41" t="str">
        <f t="shared" si="97"/>
        <v/>
      </c>
      <c r="AL262" s="44">
        <f t="shared" si="98"/>
        <v>621.76</v>
      </c>
      <c r="AM262" s="44">
        <f t="shared" si="99"/>
        <v>703.23</v>
      </c>
      <c r="AN262" s="40">
        <f t="shared" si="100"/>
        <v>310118</v>
      </c>
      <c r="AO262" s="45">
        <f t="shared" si="101"/>
        <v>2.8574476651868366E-2</v>
      </c>
      <c r="AP262" s="40">
        <f t="shared" si="102"/>
        <v>3048.2965947446655</v>
      </c>
      <c r="AQ262" s="41">
        <v>0</v>
      </c>
      <c r="AR262" s="40">
        <f t="shared" si="103"/>
        <v>206487</v>
      </c>
      <c r="AS262" s="40">
        <f t="shared" si="104"/>
        <v>6770</v>
      </c>
      <c r="AT262" s="40">
        <f t="shared" si="105"/>
        <v>8143.1</v>
      </c>
      <c r="AU262" s="40">
        <f t="shared" si="106"/>
        <v>196669</v>
      </c>
      <c r="AV262" s="46">
        <f t="shared" si="107"/>
        <v>206487</v>
      </c>
      <c r="AW262" s="40">
        <f>AX262-AV262</f>
        <v>0</v>
      </c>
      <c r="AX262" s="59">
        <f>IF(D262&gt;AV262,AV262+(D262-AV262),AV262)</f>
        <v>206487</v>
      </c>
    </row>
    <row r="263" spans="1:50" ht="15" customHeight="1" x14ac:dyDescent="0.25">
      <c r="A263" s="51">
        <v>26</v>
      </c>
      <c r="B263" s="51">
        <v>700</v>
      </c>
      <c r="C263" s="52" t="s">
        <v>571</v>
      </c>
      <c r="D263" s="39">
        <v>12347</v>
      </c>
      <c r="E263" s="40">
        <v>0</v>
      </c>
      <c r="F263" s="41">
        <v>70</v>
      </c>
      <c r="G263" s="40">
        <v>71</v>
      </c>
      <c r="H263" s="42">
        <v>2.448</v>
      </c>
      <c r="I263" s="41">
        <v>0</v>
      </c>
      <c r="J263" s="43">
        <f t="shared" si="81"/>
        <v>0</v>
      </c>
      <c r="K263" s="41">
        <v>14</v>
      </c>
      <c r="L263" s="41">
        <v>35</v>
      </c>
      <c r="M263" s="41">
        <v>19</v>
      </c>
      <c r="N263" s="41">
        <f t="shared" si="82"/>
        <v>40</v>
      </c>
      <c r="O263" s="41">
        <f t="shared" si="83"/>
        <v>54.285700000000006</v>
      </c>
      <c r="P263" s="41">
        <v>137</v>
      </c>
      <c r="Q263" s="41">
        <v>124</v>
      </c>
      <c r="R263" s="41">
        <v>86</v>
      </c>
      <c r="S263" s="41">
        <v>59</v>
      </c>
      <c r="T263" s="57">
        <v>70</v>
      </c>
      <c r="U263" s="53">
        <f t="shared" si="84"/>
        <v>137</v>
      </c>
      <c r="V263" s="44">
        <f t="shared" si="85"/>
        <v>48.18</v>
      </c>
      <c r="W263" s="54">
        <v>65053</v>
      </c>
      <c r="X263" s="55">
        <v>25436</v>
      </c>
      <c r="Y263" s="41">
        <v>1.5565099143316494</v>
      </c>
      <c r="Z263" s="41">
        <f t="shared" si="86"/>
        <v>44.9724</v>
      </c>
      <c r="AA263" s="41">
        <f t="shared" si="87"/>
        <v>0</v>
      </c>
      <c r="AB263" s="41">
        <f t="shared" si="88"/>
        <v>0.426315</v>
      </c>
      <c r="AC263" s="41" t="str">
        <f t="shared" si="89"/>
        <v/>
      </c>
      <c r="AD263" s="41" t="str">
        <f t="shared" si="90"/>
        <v/>
      </c>
      <c r="AE263" s="41">
        <f t="shared" si="91"/>
        <v>410</v>
      </c>
      <c r="AF263" s="41">
        <f t="shared" si="92"/>
        <v>410</v>
      </c>
      <c r="AG263" s="41">
        <f t="shared" si="93"/>
        <v>0</v>
      </c>
      <c r="AH263" s="41" t="str">
        <f t="shared" si="94"/>
        <v/>
      </c>
      <c r="AI263" s="41" t="str">
        <f t="shared" si="95"/>
        <v/>
      </c>
      <c r="AJ263" s="41" t="str">
        <f t="shared" si="96"/>
        <v/>
      </c>
      <c r="AK263" s="41" t="str">
        <f t="shared" si="97"/>
        <v/>
      </c>
      <c r="AL263" s="44">
        <f t="shared" si="98"/>
        <v>410</v>
      </c>
      <c r="AM263" s="44">
        <f t="shared" si="99"/>
        <v>463.72</v>
      </c>
      <c r="AN263" s="40">
        <f t="shared" si="100"/>
        <v>5191</v>
      </c>
      <c r="AO263" s="45">
        <f t="shared" si="101"/>
        <v>2.8574476651868366E-2</v>
      </c>
      <c r="AP263" s="40">
        <f t="shared" si="102"/>
        <v>-204.47895492077004</v>
      </c>
      <c r="AQ263" s="41">
        <v>0</v>
      </c>
      <c r="AR263" s="40">
        <f t="shared" si="103"/>
        <v>5191</v>
      </c>
      <c r="AS263" s="40">
        <f t="shared" si="104"/>
        <v>710</v>
      </c>
      <c r="AT263" s="40">
        <f t="shared" si="105"/>
        <v>1271.8000000000002</v>
      </c>
      <c r="AU263" s="40">
        <f t="shared" si="106"/>
        <v>11637</v>
      </c>
      <c r="AV263" s="46">
        <f t="shared" si="107"/>
        <v>11637</v>
      </c>
      <c r="AW263" s="40">
        <f>AX263-AV263</f>
        <v>710</v>
      </c>
      <c r="AX263" s="59">
        <f>IF(D263&gt;AV263,AV263+(D263-AV263),AV263)</f>
        <v>12347</v>
      </c>
    </row>
    <row r="264" spans="1:50" ht="15" customHeight="1" x14ac:dyDescent="0.25">
      <c r="A264" s="51">
        <v>26</v>
      </c>
      <c r="B264" s="51">
        <v>800</v>
      </c>
      <c r="C264" s="52" t="s">
        <v>814</v>
      </c>
      <c r="D264" s="39">
        <v>34244</v>
      </c>
      <c r="E264" s="40">
        <v>0</v>
      </c>
      <c r="F264" s="41">
        <v>167</v>
      </c>
      <c r="G264" s="40">
        <v>160</v>
      </c>
      <c r="H264" s="42">
        <v>2.133</v>
      </c>
      <c r="I264" s="41">
        <v>15</v>
      </c>
      <c r="J264" s="43">
        <f t="shared" si="81"/>
        <v>9.3799999999999994E-2</v>
      </c>
      <c r="K264" s="41">
        <v>35</v>
      </c>
      <c r="L264" s="41">
        <v>70</v>
      </c>
      <c r="M264" s="41">
        <v>22</v>
      </c>
      <c r="N264" s="41">
        <f t="shared" si="82"/>
        <v>50</v>
      </c>
      <c r="O264" s="41">
        <f t="shared" si="83"/>
        <v>31.428599999999999</v>
      </c>
      <c r="P264" s="41">
        <v>247</v>
      </c>
      <c r="Q264" s="41">
        <v>216</v>
      </c>
      <c r="R264" s="41">
        <v>159</v>
      </c>
      <c r="S264" s="41">
        <v>177</v>
      </c>
      <c r="T264" s="57">
        <v>167</v>
      </c>
      <c r="U264" s="53">
        <f t="shared" si="84"/>
        <v>247</v>
      </c>
      <c r="V264" s="44">
        <f t="shared" si="85"/>
        <v>35.22</v>
      </c>
      <c r="W264" s="54">
        <v>81977</v>
      </c>
      <c r="X264" s="55">
        <v>85366</v>
      </c>
      <c r="Y264" s="41">
        <v>1.0509790006749067</v>
      </c>
      <c r="Z264" s="41">
        <f t="shared" si="86"/>
        <v>158.89949999999999</v>
      </c>
      <c r="AA264" s="41">
        <f t="shared" si="87"/>
        <v>0</v>
      </c>
      <c r="AB264" s="41">
        <f t="shared" si="88"/>
        <v>0.426315</v>
      </c>
      <c r="AC264" s="41" t="str">
        <f t="shared" si="89"/>
        <v/>
      </c>
      <c r="AD264" s="41" t="str">
        <f t="shared" si="90"/>
        <v/>
      </c>
      <c r="AE264" s="41">
        <f t="shared" si="91"/>
        <v>432.02</v>
      </c>
      <c r="AF264" s="41">
        <f t="shared" si="92"/>
        <v>432.02</v>
      </c>
      <c r="AG264" s="41">
        <f t="shared" si="93"/>
        <v>0</v>
      </c>
      <c r="AH264" s="41" t="str">
        <f t="shared" si="94"/>
        <v/>
      </c>
      <c r="AI264" s="41" t="str">
        <f t="shared" si="95"/>
        <v/>
      </c>
      <c r="AJ264" s="41" t="str">
        <f t="shared" si="96"/>
        <v/>
      </c>
      <c r="AK264" s="41" t="str">
        <f t="shared" si="97"/>
        <v/>
      </c>
      <c r="AL264" s="44">
        <f t="shared" si="98"/>
        <v>432.02</v>
      </c>
      <c r="AM264" s="44">
        <f t="shared" si="99"/>
        <v>488.63</v>
      </c>
      <c r="AN264" s="40">
        <f t="shared" si="100"/>
        <v>43233</v>
      </c>
      <c r="AO264" s="45">
        <f t="shared" si="101"/>
        <v>2.8574476651868366E-2</v>
      </c>
      <c r="AP264" s="40">
        <f t="shared" si="102"/>
        <v>256.85597062364474</v>
      </c>
      <c r="AQ264" s="41">
        <v>0</v>
      </c>
      <c r="AR264" s="40">
        <f t="shared" si="103"/>
        <v>34501</v>
      </c>
      <c r="AS264" s="40">
        <f t="shared" si="104"/>
        <v>1600</v>
      </c>
      <c r="AT264" s="40">
        <f t="shared" si="105"/>
        <v>4268.3</v>
      </c>
      <c r="AU264" s="40">
        <f t="shared" si="106"/>
        <v>32644</v>
      </c>
      <c r="AV264" s="46">
        <f t="shared" si="107"/>
        <v>34501</v>
      </c>
      <c r="AW264" s="40">
        <f>AX264-AV264</f>
        <v>0</v>
      </c>
      <c r="AX264" s="59">
        <f>IF(D264&gt;AV264,AV264+(D264-AV264),AV264)</f>
        <v>34501</v>
      </c>
    </row>
    <row r="265" spans="1:50" ht="15" customHeight="1" x14ac:dyDescent="0.25">
      <c r="A265" s="51">
        <v>27</v>
      </c>
      <c r="B265" s="51">
        <v>100</v>
      </c>
      <c r="C265" s="52" t="s">
        <v>93</v>
      </c>
      <c r="D265" s="39">
        <v>2283830</v>
      </c>
      <c r="E265" s="40">
        <v>0</v>
      </c>
      <c r="F265" s="41">
        <v>30104</v>
      </c>
      <c r="G265" s="40">
        <v>32722</v>
      </c>
      <c r="H265" s="42">
        <v>2.8690000000000002</v>
      </c>
      <c r="I265" s="41">
        <v>16265</v>
      </c>
      <c r="J265" s="43">
        <f t="shared" si="81"/>
        <v>0.49709999999999999</v>
      </c>
      <c r="K265" s="41">
        <v>294</v>
      </c>
      <c r="L265" s="41">
        <v>10708</v>
      </c>
      <c r="M265" s="41">
        <v>7138</v>
      </c>
      <c r="N265" s="41">
        <f t="shared" si="82"/>
        <v>2.7456</v>
      </c>
      <c r="O265" s="41">
        <f t="shared" si="83"/>
        <v>66.660399999999996</v>
      </c>
      <c r="P265" s="41">
        <v>35173</v>
      </c>
      <c r="Q265" s="41">
        <v>31230</v>
      </c>
      <c r="R265" s="41">
        <v>28887</v>
      </c>
      <c r="S265" s="41">
        <v>29172</v>
      </c>
      <c r="T265" s="53">
        <v>30104</v>
      </c>
      <c r="U265" s="53">
        <f t="shared" si="84"/>
        <v>35173</v>
      </c>
      <c r="V265" s="44">
        <f t="shared" si="85"/>
        <v>6.97</v>
      </c>
      <c r="W265" s="54">
        <v>31793431</v>
      </c>
      <c r="X265" s="55">
        <v>19563005</v>
      </c>
      <c r="Y265" s="41">
        <v>8.3318891824981431</v>
      </c>
      <c r="Z265" s="41">
        <f t="shared" si="86"/>
        <v>3613.1061</v>
      </c>
      <c r="AA265" s="41">
        <f t="shared" si="87"/>
        <v>0</v>
      </c>
      <c r="AB265" s="41">
        <f t="shared" si="88"/>
        <v>0.426315</v>
      </c>
      <c r="AC265" s="41" t="str">
        <f t="shared" si="89"/>
        <v/>
      </c>
      <c r="AD265" s="41" t="str">
        <f t="shared" si="90"/>
        <v/>
      </c>
      <c r="AE265" s="41" t="str">
        <f t="shared" si="91"/>
        <v/>
      </c>
      <c r="AF265" s="41" t="str">
        <f t="shared" si="92"/>
        <v/>
      </c>
      <c r="AG265" s="41">
        <f t="shared" si="93"/>
        <v>0</v>
      </c>
      <c r="AH265" s="41">
        <f t="shared" si="94"/>
        <v>512.83705969499988</v>
      </c>
      <c r="AI265" s="41" t="str">
        <f t="shared" si="95"/>
        <v/>
      </c>
      <c r="AJ265" s="41" t="str">
        <f t="shared" si="96"/>
        <v/>
      </c>
      <c r="AK265" s="41" t="str">
        <f t="shared" si="97"/>
        <v/>
      </c>
      <c r="AL265" s="44">
        <f t="shared" si="98"/>
        <v>512.84</v>
      </c>
      <c r="AM265" s="44">
        <f t="shared" si="99"/>
        <v>580.04</v>
      </c>
      <c r="AN265" s="40">
        <f t="shared" si="100"/>
        <v>5426052</v>
      </c>
      <c r="AO265" s="45">
        <f t="shared" si="101"/>
        <v>2.8574476651868366E-2</v>
      </c>
      <c r="AP265" s="40">
        <f t="shared" si="102"/>
        <v>89787.349173987124</v>
      </c>
      <c r="AQ265" s="41">
        <v>0</v>
      </c>
      <c r="AR265" s="40">
        <f t="shared" si="103"/>
        <v>2373617</v>
      </c>
      <c r="AS265" s="40">
        <f t="shared" si="104"/>
        <v>327220</v>
      </c>
      <c r="AT265" s="40">
        <f t="shared" si="105"/>
        <v>978150.25</v>
      </c>
      <c r="AU265" s="40">
        <f t="shared" si="106"/>
        <v>1956610</v>
      </c>
      <c r="AV265" s="46">
        <f t="shared" si="107"/>
        <v>2373617</v>
      </c>
      <c r="AW265" s="40">
        <f>AX265-AV265</f>
        <v>0</v>
      </c>
      <c r="AX265" s="59">
        <f>IF(D265&gt;AV265,AV265+(D265-AV265),AV265)</f>
        <v>2373617</v>
      </c>
    </row>
    <row r="266" spans="1:50" ht="15" customHeight="1" x14ac:dyDescent="0.25">
      <c r="A266" s="51">
        <v>27</v>
      </c>
      <c r="B266" s="51">
        <v>200</v>
      </c>
      <c r="C266" s="52" t="s">
        <v>128</v>
      </c>
      <c r="D266" s="39">
        <v>0</v>
      </c>
      <c r="E266" s="40">
        <v>0</v>
      </c>
      <c r="F266" s="41">
        <v>23089</v>
      </c>
      <c r="G266" s="40">
        <v>24231</v>
      </c>
      <c r="H266" s="42">
        <v>2.7480000000000002</v>
      </c>
      <c r="I266" s="41">
        <v>4237</v>
      </c>
      <c r="J266" s="43">
        <f t="shared" si="81"/>
        <v>0.1749</v>
      </c>
      <c r="K266" s="41">
        <v>195</v>
      </c>
      <c r="L266" s="41">
        <v>9238</v>
      </c>
      <c r="M266" s="41">
        <v>1172</v>
      </c>
      <c r="N266" s="41">
        <f t="shared" si="82"/>
        <v>2.1107999999999998</v>
      </c>
      <c r="O266" s="41">
        <f t="shared" si="83"/>
        <v>12.6867</v>
      </c>
      <c r="P266" s="41">
        <v>2275</v>
      </c>
      <c r="Q266" s="41">
        <v>9006</v>
      </c>
      <c r="R266" s="41">
        <v>16849</v>
      </c>
      <c r="S266" s="41">
        <v>22193</v>
      </c>
      <c r="T266" s="53">
        <v>23089</v>
      </c>
      <c r="U266" s="53">
        <f t="shared" si="84"/>
        <v>23089</v>
      </c>
      <c r="V266" s="44">
        <f t="shared" si="85"/>
        <v>0</v>
      </c>
      <c r="W266" s="54">
        <v>30766312</v>
      </c>
      <c r="X266" s="55">
        <v>11069105</v>
      </c>
      <c r="Y266" s="41">
        <v>8.7303524186212442</v>
      </c>
      <c r="Z266" s="41">
        <f t="shared" si="86"/>
        <v>2644.6813000000002</v>
      </c>
      <c r="AA266" s="41">
        <f t="shared" si="87"/>
        <v>0</v>
      </c>
      <c r="AB266" s="41">
        <f t="shared" si="88"/>
        <v>0.426315</v>
      </c>
      <c r="AC266" s="41" t="str">
        <f t="shared" si="89"/>
        <v/>
      </c>
      <c r="AD266" s="41" t="str">
        <f t="shared" si="90"/>
        <v/>
      </c>
      <c r="AE266" s="41" t="str">
        <f t="shared" si="91"/>
        <v/>
      </c>
      <c r="AF266" s="41" t="str">
        <f t="shared" si="92"/>
        <v/>
      </c>
      <c r="AG266" s="41">
        <f t="shared" si="93"/>
        <v>0</v>
      </c>
      <c r="AH266" s="41">
        <f t="shared" si="94"/>
        <v>408.10554033499994</v>
      </c>
      <c r="AI266" s="41" t="str">
        <f t="shared" si="95"/>
        <v/>
      </c>
      <c r="AJ266" s="41" t="str">
        <f t="shared" si="96"/>
        <v/>
      </c>
      <c r="AK266" s="41" t="str">
        <f t="shared" si="97"/>
        <v/>
      </c>
      <c r="AL266" s="44">
        <f t="shared" si="98"/>
        <v>408.11</v>
      </c>
      <c r="AM266" s="44">
        <f t="shared" si="99"/>
        <v>461.59</v>
      </c>
      <c r="AN266" s="40">
        <f t="shared" si="100"/>
        <v>0</v>
      </c>
      <c r="AO266" s="45">
        <f t="shared" si="101"/>
        <v>2.8574476651868366E-2</v>
      </c>
      <c r="AP266" s="40">
        <f t="shared" si="102"/>
        <v>0</v>
      </c>
      <c r="AQ266" s="41">
        <v>0</v>
      </c>
      <c r="AR266" s="40">
        <f t="shared" si="103"/>
        <v>0</v>
      </c>
      <c r="AS266" s="40">
        <f t="shared" si="104"/>
        <v>242310</v>
      </c>
      <c r="AT266" s="40">
        <f t="shared" si="105"/>
        <v>553455.25</v>
      </c>
      <c r="AU266" s="40">
        <f t="shared" si="106"/>
        <v>-242310</v>
      </c>
      <c r="AV266" s="46">
        <f t="shared" si="107"/>
        <v>0</v>
      </c>
      <c r="AW266" s="40">
        <f>AX266-AV266</f>
        <v>0</v>
      </c>
      <c r="AX266" s="59">
        <f>IF(D266&gt;AV266,AV266+(D266-AV266),AV266)</f>
        <v>0</v>
      </c>
    </row>
    <row r="267" spans="1:50" ht="15" customHeight="1" x14ac:dyDescent="0.25">
      <c r="A267" s="51">
        <v>27</v>
      </c>
      <c r="B267" s="51">
        <v>300</v>
      </c>
      <c r="C267" s="52" t="s">
        <v>177</v>
      </c>
      <c r="D267" s="39">
        <v>1512734</v>
      </c>
      <c r="E267" s="40">
        <v>0</v>
      </c>
      <c r="F267" s="41">
        <v>22151</v>
      </c>
      <c r="G267" s="40">
        <v>23262</v>
      </c>
      <c r="H267" s="42">
        <v>2.4089999999999998</v>
      </c>
      <c r="I267" s="41">
        <v>4007</v>
      </c>
      <c r="J267" s="43">
        <f t="shared" si="81"/>
        <v>0.17230000000000001</v>
      </c>
      <c r="K267" s="41">
        <v>433</v>
      </c>
      <c r="L267" s="41">
        <v>9476</v>
      </c>
      <c r="M267" s="41">
        <v>6577</v>
      </c>
      <c r="N267" s="41">
        <f t="shared" si="82"/>
        <v>4.5693999999999999</v>
      </c>
      <c r="O267" s="41">
        <f t="shared" si="83"/>
        <v>69.406900000000007</v>
      </c>
      <c r="P267" s="41">
        <v>30925</v>
      </c>
      <c r="Q267" s="41">
        <v>25543</v>
      </c>
      <c r="R267" s="41">
        <v>23788</v>
      </c>
      <c r="S267" s="41">
        <v>22698</v>
      </c>
      <c r="T267" s="53">
        <v>22151</v>
      </c>
      <c r="U267" s="53">
        <f t="shared" si="84"/>
        <v>30925</v>
      </c>
      <c r="V267" s="44">
        <f t="shared" si="85"/>
        <v>24.78</v>
      </c>
      <c r="W267" s="54">
        <v>27381232</v>
      </c>
      <c r="X267" s="55">
        <v>12084820</v>
      </c>
      <c r="Y267" s="41">
        <v>5.8769731751652907</v>
      </c>
      <c r="Z267" s="41">
        <f t="shared" si="86"/>
        <v>3769.1170999999999</v>
      </c>
      <c r="AA267" s="41">
        <f t="shared" si="87"/>
        <v>0</v>
      </c>
      <c r="AB267" s="41">
        <f t="shared" si="88"/>
        <v>0.426315</v>
      </c>
      <c r="AC267" s="41" t="str">
        <f t="shared" si="89"/>
        <v/>
      </c>
      <c r="AD267" s="41" t="str">
        <f t="shared" si="90"/>
        <v/>
      </c>
      <c r="AE267" s="41" t="str">
        <f t="shared" si="91"/>
        <v/>
      </c>
      <c r="AF267" s="41" t="str">
        <f t="shared" si="92"/>
        <v/>
      </c>
      <c r="AG267" s="41">
        <f t="shared" si="93"/>
        <v>0</v>
      </c>
      <c r="AH267" s="41">
        <f t="shared" si="94"/>
        <v>461.14866864499993</v>
      </c>
      <c r="AI267" s="41" t="str">
        <f t="shared" si="95"/>
        <v/>
      </c>
      <c r="AJ267" s="41" t="str">
        <f t="shared" si="96"/>
        <v/>
      </c>
      <c r="AK267" s="41" t="str">
        <f t="shared" si="97"/>
        <v/>
      </c>
      <c r="AL267" s="44">
        <f t="shared" si="98"/>
        <v>461.15</v>
      </c>
      <c r="AM267" s="44">
        <f t="shared" si="99"/>
        <v>521.58000000000004</v>
      </c>
      <c r="AN267" s="40">
        <f t="shared" si="100"/>
        <v>459964</v>
      </c>
      <c r="AO267" s="45">
        <f t="shared" si="101"/>
        <v>2.8574476651868366E-2</v>
      </c>
      <c r="AP267" s="40">
        <f t="shared" si="102"/>
        <v>-30082.351784787461</v>
      </c>
      <c r="AQ267" s="41">
        <v>0</v>
      </c>
      <c r="AR267" s="40">
        <f t="shared" si="103"/>
        <v>459964</v>
      </c>
      <c r="AS267" s="40">
        <f t="shared" si="104"/>
        <v>232620</v>
      </c>
      <c r="AT267" s="40">
        <f t="shared" si="105"/>
        <v>604241</v>
      </c>
      <c r="AU267" s="40">
        <f t="shared" si="106"/>
        <v>1280114</v>
      </c>
      <c r="AV267" s="46">
        <f t="shared" si="107"/>
        <v>1280114</v>
      </c>
      <c r="AW267" s="40">
        <f>AX267-AV267</f>
        <v>232620</v>
      </c>
      <c r="AX267" s="59">
        <f>IF(D267&gt;AV267,AV267+(D267-AV267),AV267)</f>
        <v>1512734</v>
      </c>
    </row>
    <row r="268" spans="1:50" ht="15" customHeight="1" x14ac:dyDescent="0.25">
      <c r="A268" s="51">
        <v>27</v>
      </c>
      <c r="B268" s="51">
        <v>500</v>
      </c>
      <c r="C268" s="52" t="s">
        <v>190</v>
      </c>
      <c r="D268" s="39">
        <v>0</v>
      </c>
      <c r="E268" s="40">
        <v>0</v>
      </c>
      <c r="F268" s="41">
        <v>3642</v>
      </c>
      <c r="G268" s="40">
        <v>3790</v>
      </c>
      <c r="H268" s="42">
        <v>2.66</v>
      </c>
      <c r="I268" s="41">
        <v>1072</v>
      </c>
      <c r="J268" s="43">
        <f t="shared" ref="J268:J331" si="108">ROUND(I268/G268,4)</f>
        <v>0.2828</v>
      </c>
      <c r="K268" s="41">
        <v>286</v>
      </c>
      <c r="L268" s="41">
        <v>1561</v>
      </c>
      <c r="M268" s="41">
        <v>697</v>
      </c>
      <c r="N268" s="41">
        <f t="shared" ref="N268:N331" si="109">ROUND(K268/L268,6)*100</f>
        <v>18.3216</v>
      </c>
      <c r="O268" s="41">
        <f t="shared" ref="O268:O331" si="110">ROUND(M268/L268,6)*100</f>
        <v>44.6509</v>
      </c>
      <c r="P268" s="41">
        <v>3853</v>
      </c>
      <c r="Q268" s="41">
        <v>3716</v>
      </c>
      <c r="R268" s="41">
        <v>3653</v>
      </c>
      <c r="S268" s="41">
        <v>3853</v>
      </c>
      <c r="T268" s="53">
        <v>3642</v>
      </c>
      <c r="U268" s="53">
        <f t="shared" ref="U268:U331" si="111">MAX(P268:T268)</f>
        <v>3853</v>
      </c>
      <c r="V268" s="44">
        <f t="shared" ref="V268:V331" si="112">ROUND(IF(100*(1-(G268/U268))&lt;0,0,100*(1-G268/U268)),2)</f>
        <v>1.64</v>
      </c>
      <c r="W268" s="54">
        <v>16205663</v>
      </c>
      <c r="X268" s="55">
        <v>2645857</v>
      </c>
      <c r="Y268" s="41">
        <v>2.4239278328702683</v>
      </c>
      <c r="Z268" s="41">
        <f t="shared" ref="Z268:Z331" si="113">ROUND(T268/Y268,4)</f>
        <v>1502.52</v>
      </c>
      <c r="AA268" s="41">
        <f t="shared" ref="AA268:AA331" si="114">IF((AND(G268&gt;=10000,Z268&lt;150)),100,IF(AND(G268&lt;10000,Z268&lt;30),200,0))</f>
        <v>0</v>
      </c>
      <c r="AB268" s="41">
        <f t="shared" ref="AB268:AB331" si="115">ROUND(X$11/W$11,6)</f>
        <v>0.426315</v>
      </c>
      <c r="AC268" s="41" t="str">
        <f t="shared" ref="AC268:AC331" si="116">IF(AND(2500&lt;=G268,G268&lt;3000),(G268-2500)*0.002,"")</f>
        <v/>
      </c>
      <c r="AD268" s="41" t="str">
        <f t="shared" ref="AD268:AD331" si="117">IF(AND(10000&lt;=G268,G268&lt;11000),(11000-G268)*0.001,"")</f>
        <v/>
      </c>
      <c r="AE268" s="41" t="str">
        <f t="shared" ref="AE268:AE331" si="118">IF(G268&lt;2500, 410+(0.367*MAX(0,(G268-100))+AA268),"")</f>
        <v/>
      </c>
      <c r="AF268" s="41" t="str">
        <f t="shared" ref="AF268:AF331" si="119">IF(AND(AE268&lt;&gt;"",AE268&gt;630+AA268),630+AA268,AE268)</f>
        <v/>
      </c>
      <c r="AG268" s="41">
        <f t="shared" ref="AG268:AG331" si="120">IF((AND(2500&lt;=G268,G268&lt;11000)),1.15*(572.62+(5.026*N268)-(53.768*H268)+(14.022*V268)+AA268),0)</f>
        <v>626.37919583999997</v>
      </c>
      <c r="AH268" s="41" t="str">
        <f t="shared" ref="AH268:AH331" si="121">IF(G268&gt;=10000,1.15*((4.59*N268)+(0.622*O268)+(169.415*J268)+AA268+307.664),"")</f>
        <v/>
      </c>
      <c r="AI268" s="41" t="str">
        <f t="shared" ref="AI268:AI331" si="122">IF(AND(2500&lt;=G268,G268&lt;3000),(AC268*AG268)+(630*(1-AC268)),"")</f>
        <v/>
      </c>
      <c r="AJ268" s="41" t="str">
        <f t="shared" ref="AJ268:AJ331" si="123">IF(AND(10000&lt;=G268,G268&lt;11000),(AD268*AG268)+(AH268*(1-AD268)),"")</f>
        <v/>
      </c>
      <c r="AK268" s="41" t="str">
        <f t="shared" ref="AK268:AK331" si="124">IF(AND(AC268="",AD268=""),"",1)</f>
        <v/>
      </c>
      <c r="AL268" s="44">
        <f t="shared" ref="AL268:AL331" si="125">ROUND(IF(AK268="",MAX(AF268,AG268,AH268),MAX(AI268,AJ268)),2)</f>
        <v>626.38</v>
      </c>
      <c r="AM268" s="44">
        <f t="shared" ref="AM268:AM331" si="126">ROUND(AL268*AM$2,2)</f>
        <v>708.46</v>
      </c>
      <c r="AN268" s="40">
        <f t="shared" ref="AN268:AN331" si="127">ROUND(IF((AM268*G268)-(W268*AB268)&lt;0,0,(AM268*G268)-(W268*AB268)),0)</f>
        <v>0</v>
      </c>
      <c r="AO268" s="45">
        <f t="shared" ref="AO268:AO331" si="128">$AO$11</f>
        <v>2.8574476651868366E-2</v>
      </c>
      <c r="AP268" s="40">
        <f t="shared" ref="AP268:AP331" si="129">(AN268-(D268-E268))*AO268</f>
        <v>0</v>
      </c>
      <c r="AQ268" s="41">
        <v>0</v>
      </c>
      <c r="AR268" s="40">
        <f t="shared" ref="AR268:AR331" si="130">ROUND(MAX(IF((D268-E268)&lt;AN268,D268-E268+AP268+AQ268,AN268+AQ268),0),0)</f>
        <v>0</v>
      </c>
      <c r="AS268" s="40">
        <f t="shared" ref="AS268:AS331" si="131">10*G268</f>
        <v>37900</v>
      </c>
      <c r="AT268" s="40">
        <f t="shared" ref="AT268:AT331" si="132">0.05*X268</f>
        <v>132292.85</v>
      </c>
      <c r="AU268" s="40">
        <f t="shared" ref="AU268:AU331" si="133">ROUND(MAX(D268-(IF(AND(E268&gt;0,AQ268=0),E268,0))-MIN(AS268:AT268)),0)</f>
        <v>-37900</v>
      </c>
      <c r="AV268" s="46">
        <f t="shared" ref="AV268:AV331" si="134">MAX(AR268,AU268)</f>
        <v>0</v>
      </c>
      <c r="AW268" s="40">
        <f>AX268-AV268</f>
        <v>0</v>
      </c>
      <c r="AX268" s="59">
        <f>IF(D268&gt;AV268,AV268+(D268-AV268),AV268)</f>
        <v>0</v>
      </c>
    </row>
    <row r="269" spans="1:50" ht="15" customHeight="1" x14ac:dyDescent="0.25">
      <c r="A269" s="51">
        <v>27</v>
      </c>
      <c r="B269" s="51">
        <v>700</v>
      </c>
      <c r="C269" s="52" t="s">
        <v>227</v>
      </c>
      <c r="D269" s="39">
        <v>0</v>
      </c>
      <c r="E269" s="40">
        <v>0</v>
      </c>
      <c r="F269" s="41">
        <v>47941</v>
      </c>
      <c r="G269" s="40">
        <v>53268</v>
      </c>
      <c r="H269" s="42">
        <v>2.3199999999999998</v>
      </c>
      <c r="I269" s="41">
        <v>44815</v>
      </c>
      <c r="J269" s="43">
        <f t="shared" si="108"/>
        <v>0.84130000000000005</v>
      </c>
      <c r="K269" s="41">
        <v>1857</v>
      </c>
      <c r="L269" s="41">
        <v>23302</v>
      </c>
      <c r="M269" s="41">
        <v>10350</v>
      </c>
      <c r="N269" s="41">
        <f t="shared" si="109"/>
        <v>7.9692999999999996</v>
      </c>
      <c r="O269" s="41">
        <f t="shared" si="110"/>
        <v>44.416800000000002</v>
      </c>
      <c r="P269" s="41">
        <v>44046</v>
      </c>
      <c r="Q269" s="41">
        <v>46073</v>
      </c>
      <c r="R269" s="41">
        <v>46070</v>
      </c>
      <c r="S269" s="41">
        <v>47425</v>
      </c>
      <c r="T269" s="53">
        <v>47941</v>
      </c>
      <c r="U269" s="53">
        <f t="shared" si="111"/>
        <v>47941</v>
      </c>
      <c r="V269" s="44">
        <f t="shared" si="112"/>
        <v>0</v>
      </c>
      <c r="W269" s="54">
        <v>150671656</v>
      </c>
      <c r="X269" s="55">
        <v>39471611</v>
      </c>
      <c r="Y269" s="41">
        <v>15.971536161557506</v>
      </c>
      <c r="Z269" s="41">
        <f t="shared" si="113"/>
        <v>3001.6523999999999</v>
      </c>
      <c r="AA269" s="41">
        <f t="shared" si="114"/>
        <v>0</v>
      </c>
      <c r="AB269" s="41">
        <f t="shared" si="115"/>
        <v>0.426315</v>
      </c>
      <c r="AC269" s="41" t="str">
        <f t="shared" si="116"/>
        <v/>
      </c>
      <c r="AD269" s="41" t="str">
        <f t="shared" si="117"/>
        <v/>
      </c>
      <c r="AE269" s="41" t="str">
        <f t="shared" si="118"/>
        <v/>
      </c>
      <c r="AF269" s="41" t="str">
        <f t="shared" si="119"/>
        <v/>
      </c>
      <c r="AG269" s="41">
        <f t="shared" si="120"/>
        <v>0</v>
      </c>
      <c r="AH269" s="41">
        <f t="shared" si="121"/>
        <v>591.55905251499996</v>
      </c>
      <c r="AI269" s="41" t="str">
        <f t="shared" si="122"/>
        <v/>
      </c>
      <c r="AJ269" s="41" t="str">
        <f t="shared" si="123"/>
        <v/>
      </c>
      <c r="AK269" s="41" t="str">
        <f t="shared" si="124"/>
        <v/>
      </c>
      <c r="AL269" s="44">
        <f t="shared" si="125"/>
        <v>591.55999999999995</v>
      </c>
      <c r="AM269" s="44">
        <f t="shared" si="126"/>
        <v>669.07</v>
      </c>
      <c r="AN269" s="40">
        <f t="shared" si="127"/>
        <v>0</v>
      </c>
      <c r="AO269" s="45">
        <f t="shared" si="128"/>
        <v>2.8574476651868366E-2</v>
      </c>
      <c r="AP269" s="40">
        <f t="shared" si="129"/>
        <v>0</v>
      </c>
      <c r="AQ269" s="41">
        <v>0</v>
      </c>
      <c r="AR269" s="40">
        <f t="shared" si="130"/>
        <v>0</v>
      </c>
      <c r="AS269" s="40">
        <f t="shared" si="131"/>
        <v>532680</v>
      </c>
      <c r="AT269" s="40">
        <f t="shared" si="132"/>
        <v>1973580.55</v>
      </c>
      <c r="AU269" s="40">
        <f t="shared" si="133"/>
        <v>-532680</v>
      </c>
      <c r="AV269" s="46">
        <f t="shared" si="134"/>
        <v>0</v>
      </c>
      <c r="AW269" s="40">
        <f>AX269-AV269</f>
        <v>0</v>
      </c>
      <c r="AX269" s="59">
        <f>IF(D269&gt;AV269,AV269+(D269-AV269),AV269)</f>
        <v>0</v>
      </c>
    </row>
    <row r="270" spans="1:50" ht="15" customHeight="1" x14ac:dyDescent="0.25">
      <c r="A270" s="51">
        <v>27</v>
      </c>
      <c r="B270" s="51">
        <v>900</v>
      </c>
      <c r="C270" s="52" t="s">
        <v>251</v>
      </c>
      <c r="D270" s="39">
        <v>0</v>
      </c>
      <c r="E270" s="40">
        <v>0</v>
      </c>
      <c r="F270" s="41">
        <v>2188</v>
      </c>
      <c r="G270" s="40">
        <v>2566</v>
      </c>
      <c r="H270" s="42">
        <v>1.982</v>
      </c>
      <c r="I270" s="41">
        <v>1949</v>
      </c>
      <c r="J270" s="43">
        <f t="shared" si="108"/>
        <v>0.75949999999999995</v>
      </c>
      <c r="K270" s="41">
        <v>314</v>
      </c>
      <c r="L270" s="41">
        <v>1214</v>
      </c>
      <c r="M270" s="41">
        <v>314</v>
      </c>
      <c r="N270" s="41">
        <f t="shared" si="109"/>
        <v>25.864900000000002</v>
      </c>
      <c r="O270" s="41">
        <f t="shared" si="110"/>
        <v>25.864900000000002</v>
      </c>
      <c r="P270" s="41">
        <v>2563</v>
      </c>
      <c r="Q270" s="41">
        <v>2523</v>
      </c>
      <c r="R270" s="41">
        <v>2367</v>
      </c>
      <c r="S270" s="41">
        <v>2393</v>
      </c>
      <c r="T270" s="53">
        <v>2188</v>
      </c>
      <c r="U270" s="53">
        <f t="shared" si="111"/>
        <v>2563</v>
      </c>
      <c r="V270" s="44">
        <f t="shared" si="112"/>
        <v>0</v>
      </c>
      <c r="W270" s="54">
        <v>6739243</v>
      </c>
      <c r="X270" s="55">
        <v>1774123</v>
      </c>
      <c r="Y270" s="41">
        <v>0.6890066672123577</v>
      </c>
      <c r="Z270" s="41">
        <f t="shared" si="113"/>
        <v>3175.5861</v>
      </c>
      <c r="AA270" s="41">
        <f t="shared" si="114"/>
        <v>0</v>
      </c>
      <c r="AB270" s="41">
        <f t="shared" si="115"/>
        <v>0.426315</v>
      </c>
      <c r="AC270" s="41">
        <f t="shared" si="116"/>
        <v>0.13200000000000001</v>
      </c>
      <c r="AD270" s="41" t="str">
        <f t="shared" si="117"/>
        <v/>
      </c>
      <c r="AE270" s="41" t="str">
        <f t="shared" si="118"/>
        <v/>
      </c>
      <c r="AF270" s="41" t="str">
        <f t="shared" si="119"/>
        <v/>
      </c>
      <c r="AG270" s="41">
        <f t="shared" si="120"/>
        <v>685.45613310999988</v>
      </c>
      <c r="AH270" s="41" t="str">
        <f t="shared" si="121"/>
        <v/>
      </c>
      <c r="AI270" s="41">
        <f t="shared" si="122"/>
        <v>637.32020957051998</v>
      </c>
      <c r="AJ270" s="41" t="str">
        <f t="shared" si="123"/>
        <v/>
      </c>
      <c r="AK270" s="41">
        <f t="shared" si="124"/>
        <v>1</v>
      </c>
      <c r="AL270" s="44">
        <f t="shared" si="125"/>
        <v>637.32000000000005</v>
      </c>
      <c r="AM270" s="44">
        <f t="shared" si="126"/>
        <v>720.83</v>
      </c>
      <c r="AN270" s="40">
        <f t="shared" si="127"/>
        <v>0</v>
      </c>
      <c r="AO270" s="45">
        <f t="shared" si="128"/>
        <v>2.8574476651868366E-2</v>
      </c>
      <c r="AP270" s="40">
        <f t="shared" si="129"/>
        <v>0</v>
      </c>
      <c r="AQ270" s="41">
        <v>0</v>
      </c>
      <c r="AR270" s="40">
        <f t="shared" si="130"/>
        <v>0</v>
      </c>
      <c r="AS270" s="40">
        <f t="shared" si="131"/>
        <v>25660</v>
      </c>
      <c r="AT270" s="40">
        <f t="shared" si="132"/>
        <v>88706.150000000009</v>
      </c>
      <c r="AU270" s="40">
        <f t="shared" si="133"/>
        <v>-25660</v>
      </c>
      <c r="AV270" s="46">
        <f t="shared" si="134"/>
        <v>0</v>
      </c>
      <c r="AW270" s="40">
        <f>AX270-AV270</f>
        <v>0</v>
      </c>
      <c r="AX270" s="59">
        <f>IF(D270&gt;AV270,AV270+(D270-AV270),AV270)</f>
        <v>0</v>
      </c>
    </row>
    <row r="271" spans="1:50" ht="15" customHeight="1" x14ac:dyDescent="0.25">
      <c r="A271" s="51">
        <v>27</v>
      </c>
      <c r="B271" s="51">
        <v>1100</v>
      </c>
      <c r="C271" s="52" t="s">
        <v>302</v>
      </c>
      <c r="D271" s="39">
        <v>0</v>
      </c>
      <c r="E271" s="40">
        <v>0</v>
      </c>
      <c r="F271" s="41">
        <v>20371</v>
      </c>
      <c r="G271" s="40">
        <v>22715</v>
      </c>
      <c r="H271" s="42">
        <v>2.2149999999999999</v>
      </c>
      <c r="I271" s="41">
        <v>34170</v>
      </c>
      <c r="J271" s="43">
        <f t="shared" si="108"/>
        <v>1.5043</v>
      </c>
      <c r="K271" s="41">
        <v>596</v>
      </c>
      <c r="L271" s="41">
        <v>9978</v>
      </c>
      <c r="M271" s="41">
        <v>5158</v>
      </c>
      <c r="N271" s="41">
        <f t="shared" si="109"/>
        <v>5.9730999999999996</v>
      </c>
      <c r="O271" s="41">
        <f t="shared" si="110"/>
        <v>51.6937</v>
      </c>
      <c r="P271" s="41">
        <v>24246</v>
      </c>
      <c r="Q271" s="41">
        <v>22775</v>
      </c>
      <c r="R271" s="41">
        <v>20971</v>
      </c>
      <c r="S271" s="41">
        <v>20281</v>
      </c>
      <c r="T271" s="53">
        <v>20371</v>
      </c>
      <c r="U271" s="53">
        <f t="shared" si="111"/>
        <v>24246</v>
      </c>
      <c r="V271" s="44">
        <f t="shared" si="112"/>
        <v>6.31</v>
      </c>
      <c r="W271" s="54">
        <v>50311547</v>
      </c>
      <c r="X271" s="55">
        <v>25078142</v>
      </c>
      <c r="Y271" s="41">
        <v>10.539573156323504</v>
      </c>
      <c r="Z271" s="41">
        <f t="shared" si="113"/>
        <v>1932.8107</v>
      </c>
      <c r="AA271" s="41">
        <f t="shared" si="114"/>
        <v>0</v>
      </c>
      <c r="AB271" s="41">
        <f t="shared" si="115"/>
        <v>0.426315</v>
      </c>
      <c r="AC271" s="41" t="str">
        <f t="shared" si="116"/>
        <v/>
      </c>
      <c r="AD271" s="41" t="str">
        <f t="shared" si="117"/>
        <v/>
      </c>
      <c r="AE271" s="41" t="str">
        <f t="shared" si="118"/>
        <v/>
      </c>
      <c r="AF271" s="41" t="str">
        <f t="shared" si="119"/>
        <v/>
      </c>
      <c r="AG271" s="41">
        <f t="shared" si="120"/>
        <v>0</v>
      </c>
      <c r="AH271" s="41">
        <f t="shared" si="121"/>
        <v>715.39774413499993</v>
      </c>
      <c r="AI271" s="41" t="str">
        <f t="shared" si="122"/>
        <v/>
      </c>
      <c r="AJ271" s="41" t="str">
        <f t="shared" si="123"/>
        <v/>
      </c>
      <c r="AK271" s="41" t="str">
        <f t="shared" si="124"/>
        <v/>
      </c>
      <c r="AL271" s="44">
        <f t="shared" si="125"/>
        <v>715.4</v>
      </c>
      <c r="AM271" s="44">
        <f t="shared" si="126"/>
        <v>809.14</v>
      </c>
      <c r="AN271" s="40">
        <f t="shared" si="127"/>
        <v>0</v>
      </c>
      <c r="AO271" s="45">
        <f t="shared" si="128"/>
        <v>2.8574476651868366E-2</v>
      </c>
      <c r="AP271" s="40">
        <f t="shared" si="129"/>
        <v>0</v>
      </c>
      <c r="AQ271" s="41">
        <v>0</v>
      </c>
      <c r="AR271" s="40">
        <f t="shared" si="130"/>
        <v>0</v>
      </c>
      <c r="AS271" s="40">
        <f t="shared" si="131"/>
        <v>227150</v>
      </c>
      <c r="AT271" s="40">
        <f t="shared" si="132"/>
        <v>1253907.1000000001</v>
      </c>
      <c r="AU271" s="40">
        <f t="shared" si="133"/>
        <v>-227150</v>
      </c>
      <c r="AV271" s="46">
        <f t="shared" si="134"/>
        <v>0</v>
      </c>
      <c r="AW271" s="40">
        <f>AX271-AV271</f>
        <v>0</v>
      </c>
      <c r="AX271" s="59">
        <f>IF(D271&gt;AV271,AV271+(D271-AV271),AV271)</f>
        <v>0</v>
      </c>
    </row>
    <row r="272" spans="1:50" ht="15" customHeight="1" x14ac:dyDescent="0.25">
      <c r="A272" s="51">
        <v>27</v>
      </c>
      <c r="B272" s="51">
        <v>1400</v>
      </c>
      <c r="C272" s="52" t="s">
        <v>374</v>
      </c>
      <c r="D272" s="39">
        <v>853671</v>
      </c>
      <c r="E272" s="40">
        <v>0</v>
      </c>
      <c r="F272" s="41">
        <v>17591</v>
      </c>
      <c r="G272" s="40">
        <v>19555</v>
      </c>
      <c r="H272" s="42">
        <v>2.1230000000000002</v>
      </c>
      <c r="I272" s="41">
        <v>18452</v>
      </c>
      <c r="J272" s="43">
        <f t="shared" si="108"/>
        <v>0.94359999999999999</v>
      </c>
      <c r="K272" s="41">
        <v>763</v>
      </c>
      <c r="L272" s="41">
        <v>9276</v>
      </c>
      <c r="M272" s="41">
        <v>3732</v>
      </c>
      <c r="N272" s="41">
        <f t="shared" si="109"/>
        <v>8.2255000000000003</v>
      </c>
      <c r="O272" s="41">
        <f t="shared" si="110"/>
        <v>40.232900000000001</v>
      </c>
      <c r="P272" s="41">
        <v>13428</v>
      </c>
      <c r="Q272" s="41">
        <v>15336</v>
      </c>
      <c r="R272" s="41">
        <v>16534</v>
      </c>
      <c r="S272" s="41">
        <v>17145</v>
      </c>
      <c r="T272" s="53">
        <v>17591</v>
      </c>
      <c r="U272" s="53">
        <f t="shared" si="111"/>
        <v>17591</v>
      </c>
      <c r="V272" s="44">
        <f t="shared" si="112"/>
        <v>0</v>
      </c>
      <c r="W272" s="54">
        <v>27469948</v>
      </c>
      <c r="X272" s="55">
        <v>17548195</v>
      </c>
      <c r="Y272" s="41">
        <v>4.1120464650801472</v>
      </c>
      <c r="Z272" s="41">
        <f t="shared" si="113"/>
        <v>4277.9186</v>
      </c>
      <c r="AA272" s="41">
        <f t="shared" si="114"/>
        <v>0</v>
      </c>
      <c r="AB272" s="41">
        <f t="shared" si="115"/>
        <v>0.426315</v>
      </c>
      <c r="AC272" s="41" t="str">
        <f t="shared" si="116"/>
        <v/>
      </c>
      <c r="AD272" s="41" t="str">
        <f t="shared" si="117"/>
        <v/>
      </c>
      <c r="AE272" s="41" t="str">
        <f t="shared" si="118"/>
        <v/>
      </c>
      <c r="AF272" s="41" t="str">
        <f t="shared" si="119"/>
        <v/>
      </c>
      <c r="AG272" s="41">
        <f t="shared" si="120"/>
        <v>0</v>
      </c>
      <c r="AH272" s="41">
        <f t="shared" si="121"/>
        <v>609.84948822000001</v>
      </c>
      <c r="AI272" s="41" t="str">
        <f t="shared" si="122"/>
        <v/>
      </c>
      <c r="AJ272" s="41" t="str">
        <f t="shared" si="123"/>
        <v/>
      </c>
      <c r="AK272" s="41" t="str">
        <f t="shared" si="124"/>
        <v/>
      </c>
      <c r="AL272" s="44">
        <f t="shared" si="125"/>
        <v>609.85</v>
      </c>
      <c r="AM272" s="44">
        <f t="shared" si="126"/>
        <v>689.76</v>
      </c>
      <c r="AN272" s="40">
        <f t="shared" si="127"/>
        <v>1777406</v>
      </c>
      <c r="AO272" s="45">
        <f t="shared" si="128"/>
        <v>2.8574476651868366E-2</v>
      </c>
      <c r="AP272" s="40">
        <f t="shared" si="129"/>
        <v>26395.244190013625</v>
      </c>
      <c r="AQ272" s="41">
        <v>0</v>
      </c>
      <c r="AR272" s="40">
        <f t="shared" si="130"/>
        <v>880066</v>
      </c>
      <c r="AS272" s="40">
        <f t="shared" si="131"/>
        <v>195550</v>
      </c>
      <c r="AT272" s="40">
        <f t="shared" si="132"/>
        <v>877409.75</v>
      </c>
      <c r="AU272" s="40">
        <f t="shared" si="133"/>
        <v>658121</v>
      </c>
      <c r="AV272" s="46">
        <f t="shared" si="134"/>
        <v>880066</v>
      </c>
      <c r="AW272" s="40">
        <f>AX272-AV272</f>
        <v>0</v>
      </c>
      <c r="AX272" s="59">
        <f>IF(D272&gt;AV272,AV272+(D272-AV272),AV272)</f>
        <v>880066</v>
      </c>
    </row>
    <row r="273" spans="1:50" ht="15" customHeight="1" x14ac:dyDescent="0.25">
      <c r="A273" s="51">
        <v>27</v>
      </c>
      <c r="B273" s="51">
        <v>1600</v>
      </c>
      <c r="C273" s="52" t="s">
        <v>464</v>
      </c>
      <c r="D273" s="39">
        <v>61</v>
      </c>
      <c r="E273" s="40">
        <v>0</v>
      </c>
      <c r="F273" s="41">
        <v>1768</v>
      </c>
      <c r="G273" s="40">
        <v>1827</v>
      </c>
      <c r="H273" s="42">
        <v>2.3759999999999999</v>
      </c>
      <c r="I273" s="41">
        <v>1131</v>
      </c>
      <c r="J273" s="43">
        <f t="shared" si="108"/>
        <v>0.61899999999999999</v>
      </c>
      <c r="K273" s="41">
        <v>48</v>
      </c>
      <c r="L273" s="41">
        <v>782</v>
      </c>
      <c r="M273" s="41">
        <v>319</v>
      </c>
      <c r="N273" s="41">
        <f t="shared" si="109"/>
        <v>6.1380999999999997</v>
      </c>
      <c r="O273" s="41">
        <f t="shared" si="110"/>
        <v>40.7928</v>
      </c>
      <c r="P273" s="41">
        <v>1506</v>
      </c>
      <c r="Q273" s="41">
        <v>1747</v>
      </c>
      <c r="R273" s="41">
        <v>1984</v>
      </c>
      <c r="S273" s="41">
        <v>1842</v>
      </c>
      <c r="T273" s="53">
        <v>1768</v>
      </c>
      <c r="U273" s="53">
        <f t="shared" si="111"/>
        <v>1984</v>
      </c>
      <c r="V273" s="44">
        <f t="shared" si="112"/>
        <v>7.91</v>
      </c>
      <c r="W273" s="54">
        <v>3277160</v>
      </c>
      <c r="X273" s="55">
        <v>1118602</v>
      </c>
      <c r="Y273" s="41">
        <v>0.93353173837098857</v>
      </c>
      <c r="Z273" s="41">
        <f t="shared" si="113"/>
        <v>1893.8831</v>
      </c>
      <c r="AA273" s="41">
        <f t="shared" si="114"/>
        <v>0</v>
      </c>
      <c r="AB273" s="41">
        <f t="shared" si="115"/>
        <v>0.426315</v>
      </c>
      <c r="AC273" s="41" t="str">
        <f t="shared" si="116"/>
        <v/>
      </c>
      <c r="AD273" s="41" t="str">
        <f t="shared" si="117"/>
        <v/>
      </c>
      <c r="AE273" s="41">
        <f t="shared" si="118"/>
        <v>1043.809</v>
      </c>
      <c r="AF273" s="41">
        <f t="shared" si="119"/>
        <v>630</v>
      </c>
      <c r="AG273" s="41">
        <f t="shared" si="120"/>
        <v>0</v>
      </c>
      <c r="AH273" s="41" t="str">
        <f t="shared" si="121"/>
        <v/>
      </c>
      <c r="AI273" s="41" t="str">
        <f t="shared" si="122"/>
        <v/>
      </c>
      <c r="AJ273" s="41" t="str">
        <f t="shared" si="123"/>
        <v/>
      </c>
      <c r="AK273" s="41" t="str">
        <f t="shared" si="124"/>
        <v/>
      </c>
      <c r="AL273" s="44">
        <f t="shared" si="125"/>
        <v>630</v>
      </c>
      <c r="AM273" s="44">
        <f t="shared" si="126"/>
        <v>712.55</v>
      </c>
      <c r="AN273" s="40">
        <f t="shared" si="127"/>
        <v>0</v>
      </c>
      <c r="AO273" s="45">
        <f t="shared" si="128"/>
        <v>2.8574476651868366E-2</v>
      </c>
      <c r="AP273" s="40">
        <f t="shared" si="129"/>
        <v>-1.7430430757639703</v>
      </c>
      <c r="AQ273" s="41">
        <v>0</v>
      </c>
      <c r="AR273" s="40">
        <f t="shared" si="130"/>
        <v>0</v>
      </c>
      <c r="AS273" s="40">
        <f t="shared" si="131"/>
        <v>18270</v>
      </c>
      <c r="AT273" s="40">
        <f t="shared" si="132"/>
        <v>55930.100000000006</v>
      </c>
      <c r="AU273" s="40">
        <f t="shared" si="133"/>
        <v>-18209</v>
      </c>
      <c r="AV273" s="46">
        <f t="shared" si="134"/>
        <v>0</v>
      </c>
      <c r="AW273" s="40">
        <f>AX273-AV273</f>
        <v>61</v>
      </c>
      <c r="AX273" s="59">
        <f>IF(D273&gt;AV273,AV273+(D273-AV273),AV273)</f>
        <v>61</v>
      </c>
    </row>
    <row r="274" spans="1:50" ht="15" customHeight="1" x14ac:dyDescent="0.25">
      <c r="A274" s="51">
        <v>27</v>
      </c>
      <c r="B274" s="51">
        <v>1700</v>
      </c>
      <c r="C274" s="52" t="s">
        <v>468</v>
      </c>
      <c r="D274" s="39">
        <v>42674</v>
      </c>
      <c r="E274" s="40">
        <v>0</v>
      </c>
      <c r="F274" s="41">
        <v>650</v>
      </c>
      <c r="G274" s="40">
        <v>664</v>
      </c>
      <c r="H274" s="42">
        <v>2.4590000000000001</v>
      </c>
      <c r="I274" s="41">
        <v>317</v>
      </c>
      <c r="J274" s="43">
        <f t="shared" si="108"/>
        <v>0.47739999999999999</v>
      </c>
      <c r="K274" s="41">
        <v>41</v>
      </c>
      <c r="L274" s="41">
        <v>303</v>
      </c>
      <c r="M274" s="41">
        <v>73</v>
      </c>
      <c r="N274" s="41">
        <f t="shared" si="109"/>
        <v>13.5314</v>
      </c>
      <c r="O274" s="41">
        <f t="shared" si="110"/>
        <v>24.092400000000001</v>
      </c>
      <c r="P274" s="41">
        <v>340</v>
      </c>
      <c r="Q274" s="41">
        <v>297</v>
      </c>
      <c r="R274" s="41">
        <v>404</v>
      </c>
      <c r="S274" s="41">
        <v>570</v>
      </c>
      <c r="T274" s="57">
        <v>650</v>
      </c>
      <c r="U274" s="53">
        <f t="shared" si="111"/>
        <v>650</v>
      </c>
      <c r="V274" s="44">
        <f t="shared" si="112"/>
        <v>0</v>
      </c>
      <c r="W274" s="54">
        <v>905828</v>
      </c>
      <c r="X274" s="55">
        <v>431673</v>
      </c>
      <c r="Y274" s="41">
        <v>0.28928705461183601</v>
      </c>
      <c r="Z274" s="41">
        <f t="shared" si="113"/>
        <v>2246.9032000000002</v>
      </c>
      <c r="AA274" s="41">
        <f t="shared" si="114"/>
        <v>0</v>
      </c>
      <c r="AB274" s="41">
        <f t="shared" si="115"/>
        <v>0.426315</v>
      </c>
      <c r="AC274" s="41" t="str">
        <f t="shared" si="116"/>
        <v/>
      </c>
      <c r="AD274" s="41" t="str">
        <f t="shared" si="117"/>
        <v/>
      </c>
      <c r="AE274" s="41">
        <f t="shared" si="118"/>
        <v>616.98800000000006</v>
      </c>
      <c r="AF274" s="41">
        <f t="shared" si="119"/>
        <v>616.98800000000006</v>
      </c>
      <c r="AG274" s="41">
        <f t="shared" si="120"/>
        <v>0</v>
      </c>
      <c r="AH274" s="41" t="str">
        <f t="shared" si="121"/>
        <v/>
      </c>
      <c r="AI274" s="41" t="str">
        <f t="shared" si="122"/>
        <v/>
      </c>
      <c r="AJ274" s="41" t="str">
        <f t="shared" si="123"/>
        <v/>
      </c>
      <c r="AK274" s="41" t="str">
        <f t="shared" si="124"/>
        <v/>
      </c>
      <c r="AL274" s="44">
        <f t="shared" si="125"/>
        <v>616.99</v>
      </c>
      <c r="AM274" s="44">
        <f t="shared" si="126"/>
        <v>697.84</v>
      </c>
      <c r="AN274" s="40">
        <f t="shared" si="127"/>
        <v>77198</v>
      </c>
      <c r="AO274" s="45">
        <f t="shared" si="128"/>
        <v>2.8574476651868366E-2</v>
      </c>
      <c r="AP274" s="40">
        <f t="shared" si="129"/>
        <v>986.5052319291035</v>
      </c>
      <c r="AQ274" s="41">
        <v>0</v>
      </c>
      <c r="AR274" s="40">
        <f t="shared" si="130"/>
        <v>43661</v>
      </c>
      <c r="AS274" s="40">
        <f t="shared" si="131"/>
        <v>6640</v>
      </c>
      <c r="AT274" s="40">
        <f t="shared" si="132"/>
        <v>21583.65</v>
      </c>
      <c r="AU274" s="40">
        <f t="shared" si="133"/>
        <v>36034</v>
      </c>
      <c r="AV274" s="46">
        <f t="shared" si="134"/>
        <v>43661</v>
      </c>
      <c r="AW274" s="40">
        <f>AX274-AV274</f>
        <v>0</v>
      </c>
      <c r="AX274" s="59">
        <f>IF(D274&gt;AV274,AV274+(D274-AV274),AV274)</f>
        <v>43661</v>
      </c>
    </row>
    <row r="275" spans="1:50" ht="15" customHeight="1" x14ac:dyDescent="0.25">
      <c r="A275" s="51">
        <v>27</v>
      </c>
      <c r="B275" s="51">
        <v>1800</v>
      </c>
      <c r="C275" s="52" t="s">
        <v>488</v>
      </c>
      <c r="D275" s="39">
        <v>252642</v>
      </c>
      <c r="E275" s="40">
        <v>0</v>
      </c>
      <c r="F275" s="41">
        <v>1768</v>
      </c>
      <c r="G275" s="40">
        <v>1823</v>
      </c>
      <c r="H275" s="42">
        <v>2.3780000000000001</v>
      </c>
      <c r="I275" s="41">
        <v>1859</v>
      </c>
      <c r="J275" s="43">
        <f t="shared" si="108"/>
        <v>1.0197000000000001</v>
      </c>
      <c r="K275" s="41">
        <v>61</v>
      </c>
      <c r="L275" s="41">
        <v>769</v>
      </c>
      <c r="M275" s="41">
        <v>262</v>
      </c>
      <c r="N275" s="41">
        <f t="shared" si="109"/>
        <v>7.9324000000000003</v>
      </c>
      <c r="O275" s="41">
        <f t="shared" si="110"/>
        <v>34.0702</v>
      </c>
      <c r="P275" s="41">
        <v>1169</v>
      </c>
      <c r="Q275" s="41">
        <v>1421</v>
      </c>
      <c r="R275" s="41">
        <v>2005</v>
      </c>
      <c r="S275" s="41">
        <v>2088</v>
      </c>
      <c r="T275" s="53">
        <v>1768</v>
      </c>
      <c r="U275" s="53">
        <f t="shared" si="111"/>
        <v>2088</v>
      </c>
      <c r="V275" s="44">
        <f t="shared" si="112"/>
        <v>12.69</v>
      </c>
      <c r="W275" s="54">
        <v>2689219</v>
      </c>
      <c r="X275" s="55">
        <v>1466524</v>
      </c>
      <c r="Y275" s="41">
        <v>1.118245335499624</v>
      </c>
      <c r="Z275" s="41">
        <f t="shared" si="113"/>
        <v>1581.0483999999999</v>
      </c>
      <c r="AA275" s="41">
        <f t="shared" si="114"/>
        <v>0</v>
      </c>
      <c r="AB275" s="41">
        <f t="shared" si="115"/>
        <v>0.426315</v>
      </c>
      <c r="AC275" s="41" t="str">
        <f t="shared" si="116"/>
        <v/>
      </c>
      <c r="AD275" s="41" t="str">
        <f t="shared" si="117"/>
        <v/>
      </c>
      <c r="AE275" s="41">
        <f t="shared" si="118"/>
        <v>1042.3409999999999</v>
      </c>
      <c r="AF275" s="41">
        <f t="shared" si="119"/>
        <v>630</v>
      </c>
      <c r="AG275" s="41">
        <f t="shared" si="120"/>
        <v>0</v>
      </c>
      <c r="AH275" s="41" t="str">
        <f t="shared" si="121"/>
        <v/>
      </c>
      <c r="AI275" s="41" t="str">
        <f t="shared" si="122"/>
        <v/>
      </c>
      <c r="AJ275" s="41" t="str">
        <f t="shared" si="123"/>
        <v/>
      </c>
      <c r="AK275" s="41" t="str">
        <f t="shared" si="124"/>
        <v/>
      </c>
      <c r="AL275" s="44">
        <f t="shared" si="125"/>
        <v>630</v>
      </c>
      <c r="AM275" s="44">
        <f t="shared" si="126"/>
        <v>712.55</v>
      </c>
      <c r="AN275" s="40">
        <f t="shared" si="127"/>
        <v>152524</v>
      </c>
      <c r="AO275" s="45">
        <f t="shared" si="128"/>
        <v>2.8574476651868366E-2</v>
      </c>
      <c r="AP275" s="40">
        <f t="shared" si="129"/>
        <v>-2860.8194534317572</v>
      </c>
      <c r="AQ275" s="41">
        <v>0</v>
      </c>
      <c r="AR275" s="40">
        <f t="shared" si="130"/>
        <v>152524</v>
      </c>
      <c r="AS275" s="40">
        <f t="shared" si="131"/>
        <v>18230</v>
      </c>
      <c r="AT275" s="40">
        <f t="shared" si="132"/>
        <v>73326.2</v>
      </c>
      <c r="AU275" s="40">
        <f t="shared" si="133"/>
        <v>234412</v>
      </c>
      <c r="AV275" s="46">
        <f t="shared" si="134"/>
        <v>234412</v>
      </c>
      <c r="AW275" s="40">
        <f>AX275-AV275</f>
        <v>18230</v>
      </c>
      <c r="AX275" s="59">
        <f>IF(D275&gt;AV275,AV275+(D275-AV275),AV275)</f>
        <v>252642</v>
      </c>
    </row>
    <row r="276" spans="1:50" ht="15" customHeight="1" x14ac:dyDescent="0.25">
      <c r="A276" s="51">
        <v>27</v>
      </c>
      <c r="B276" s="51">
        <v>1900</v>
      </c>
      <c r="C276" s="52" t="s">
        <v>527</v>
      </c>
      <c r="D276" s="39">
        <v>0</v>
      </c>
      <c r="E276" s="40">
        <v>0</v>
      </c>
      <c r="F276" s="41">
        <v>539</v>
      </c>
      <c r="G276" s="40">
        <v>557</v>
      </c>
      <c r="H276" s="42">
        <v>2.7440000000000002</v>
      </c>
      <c r="I276" s="41">
        <v>225</v>
      </c>
      <c r="J276" s="43">
        <f t="shared" si="108"/>
        <v>0.40389999999999998</v>
      </c>
      <c r="K276" s="41">
        <v>62</v>
      </c>
      <c r="L276" s="41">
        <v>263</v>
      </c>
      <c r="M276" s="41">
        <v>85</v>
      </c>
      <c r="N276" s="41">
        <f t="shared" si="109"/>
        <v>23.574100000000001</v>
      </c>
      <c r="O276" s="41">
        <f t="shared" si="110"/>
        <v>32.319400000000002</v>
      </c>
      <c r="P276" s="41">
        <v>586</v>
      </c>
      <c r="Q276" s="41">
        <v>575</v>
      </c>
      <c r="R276" s="41">
        <v>573</v>
      </c>
      <c r="S276" s="41">
        <v>614</v>
      </c>
      <c r="T276" s="57">
        <v>539</v>
      </c>
      <c r="U276" s="53">
        <f t="shared" si="111"/>
        <v>614</v>
      </c>
      <c r="V276" s="44">
        <f t="shared" si="112"/>
        <v>9.2799999999999994</v>
      </c>
      <c r="W276" s="54">
        <v>4774778</v>
      </c>
      <c r="X276" s="55">
        <v>1044049</v>
      </c>
      <c r="Y276" s="41">
        <v>0.4732882932276134</v>
      </c>
      <c r="Z276" s="41">
        <f t="shared" si="113"/>
        <v>1138.8407999999999</v>
      </c>
      <c r="AA276" s="41">
        <f t="shared" si="114"/>
        <v>0</v>
      </c>
      <c r="AB276" s="41">
        <f t="shared" si="115"/>
        <v>0.426315</v>
      </c>
      <c r="AC276" s="41" t="str">
        <f t="shared" si="116"/>
        <v/>
      </c>
      <c r="AD276" s="41" t="str">
        <f t="shared" si="117"/>
        <v/>
      </c>
      <c r="AE276" s="41">
        <f t="shared" si="118"/>
        <v>577.71900000000005</v>
      </c>
      <c r="AF276" s="41">
        <f t="shared" si="119"/>
        <v>577.71900000000005</v>
      </c>
      <c r="AG276" s="41">
        <f t="shared" si="120"/>
        <v>0</v>
      </c>
      <c r="AH276" s="41" t="str">
        <f t="shared" si="121"/>
        <v/>
      </c>
      <c r="AI276" s="41" t="str">
        <f t="shared" si="122"/>
        <v/>
      </c>
      <c r="AJ276" s="41" t="str">
        <f t="shared" si="123"/>
        <v/>
      </c>
      <c r="AK276" s="41" t="str">
        <f t="shared" si="124"/>
        <v/>
      </c>
      <c r="AL276" s="44">
        <f t="shared" si="125"/>
        <v>577.72</v>
      </c>
      <c r="AM276" s="44">
        <f t="shared" si="126"/>
        <v>653.41999999999996</v>
      </c>
      <c r="AN276" s="40">
        <f t="shared" si="127"/>
        <v>0</v>
      </c>
      <c r="AO276" s="45">
        <f t="shared" si="128"/>
        <v>2.8574476651868366E-2</v>
      </c>
      <c r="AP276" s="40">
        <f t="shared" si="129"/>
        <v>0</v>
      </c>
      <c r="AQ276" s="41">
        <v>0</v>
      </c>
      <c r="AR276" s="40">
        <f t="shared" si="130"/>
        <v>0</v>
      </c>
      <c r="AS276" s="40">
        <f t="shared" si="131"/>
        <v>5570</v>
      </c>
      <c r="AT276" s="40">
        <f t="shared" si="132"/>
        <v>52202.450000000004</v>
      </c>
      <c r="AU276" s="40">
        <f t="shared" si="133"/>
        <v>-5570</v>
      </c>
      <c r="AV276" s="46">
        <f t="shared" si="134"/>
        <v>0</v>
      </c>
      <c r="AW276" s="40">
        <f>AX276-AV276</f>
        <v>0</v>
      </c>
      <c r="AX276" s="59">
        <f>IF(D276&gt;AV276,AV276+(D276-AV276),AV276)</f>
        <v>0</v>
      </c>
    </row>
    <row r="277" spans="1:50" ht="15" customHeight="1" x14ac:dyDescent="0.25">
      <c r="A277" s="51">
        <v>27</v>
      </c>
      <c r="B277" s="51">
        <v>2100</v>
      </c>
      <c r="C277" s="52" t="s">
        <v>542</v>
      </c>
      <c r="D277" s="39">
        <v>313146</v>
      </c>
      <c r="E277" s="40">
        <v>0</v>
      </c>
      <c r="F277" s="41">
        <v>9052</v>
      </c>
      <c r="G277" s="40">
        <v>9447</v>
      </c>
      <c r="H277" s="42">
        <v>2.2629999999999999</v>
      </c>
      <c r="I277" s="41">
        <v>1264</v>
      </c>
      <c r="J277" s="43">
        <f t="shared" si="108"/>
        <v>0.1338</v>
      </c>
      <c r="K277" s="41">
        <v>791</v>
      </c>
      <c r="L277" s="41">
        <v>4528</v>
      </c>
      <c r="M277" s="41">
        <v>1509</v>
      </c>
      <c r="N277" s="41">
        <f t="shared" si="109"/>
        <v>17.469100000000001</v>
      </c>
      <c r="O277" s="41">
        <f t="shared" si="110"/>
        <v>33.326000000000001</v>
      </c>
      <c r="P277" s="41">
        <v>7572</v>
      </c>
      <c r="Q277" s="41">
        <v>9280</v>
      </c>
      <c r="R277" s="41">
        <v>9634</v>
      </c>
      <c r="S277" s="41">
        <v>9435</v>
      </c>
      <c r="T277" s="53">
        <v>9052</v>
      </c>
      <c r="U277" s="53">
        <f t="shared" si="111"/>
        <v>9634</v>
      </c>
      <c r="V277" s="44">
        <f t="shared" si="112"/>
        <v>1.94</v>
      </c>
      <c r="W277" s="54">
        <v>15695679</v>
      </c>
      <c r="X277" s="55">
        <v>6020192</v>
      </c>
      <c r="Y277" s="41">
        <v>4.9505615470033062</v>
      </c>
      <c r="Z277" s="41">
        <f t="shared" si="113"/>
        <v>1828.4793999999999</v>
      </c>
      <c r="AA277" s="41">
        <f t="shared" si="114"/>
        <v>0</v>
      </c>
      <c r="AB277" s="41">
        <f t="shared" si="115"/>
        <v>0.426315</v>
      </c>
      <c r="AC277" s="41" t="str">
        <f t="shared" si="116"/>
        <v/>
      </c>
      <c r="AD277" s="41" t="str">
        <f t="shared" si="117"/>
        <v/>
      </c>
      <c r="AE277" s="41" t="str">
        <f t="shared" si="118"/>
        <v/>
      </c>
      <c r="AF277" s="41" t="str">
        <f t="shared" si="119"/>
        <v/>
      </c>
      <c r="AG277" s="41">
        <f t="shared" si="120"/>
        <v>650.83720148999998</v>
      </c>
      <c r="AH277" s="41" t="str">
        <f t="shared" si="121"/>
        <v/>
      </c>
      <c r="AI277" s="41" t="str">
        <f t="shared" si="122"/>
        <v/>
      </c>
      <c r="AJ277" s="41" t="str">
        <f t="shared" si="123"/>
        <v/>
      </c>
      <c r="AK277" s="41" t="str">
        <f t="shared" si="124"/>
        <v/>
      </c>
      <c r="AL277" s="44">
        <f t="shared" si="125"/>
        <v>650.84</v>
      </c>
      <c r="AM277" s="44">
        <f t="shared" si="126"/>
        <v>736.12</v>
      </c>
      <c r="AN277" s="40">
        <f t="shared" si="127"/>
        <v>262822</v>
      </c>
      <c r="AO277" s="45">
        <f t="shared" si="128"/>
        <v>2.8574476651868366E-2</v>
      </c>
      <c r="AP277" s="40">
        <f t="shared" si="129"/>
        <v>-1437.9819630286236</v>
      </c>
      <c r="AQ277" s="41">
        <v>0</v>
      </c>
      <c r="AR277" s="40">
        <f t="shared" si="130"/>
        <v>262822</v>
      </c>
      <c r="AS277" s="40">
        <f t="shared" si="131"/>
        <v>94470</v>
      </c>
      <c r="AT277" s="40">
        <f t="shared" si="132"/>
        <v>301009.60000000003</v>
      </c>
      <c r="AU277" s="40">
        <f t="shared" si="133"/>
        <v>218676</v>
      </c>
      <c r="AV277" s="46">
        <f t="shared" si="134"/>
        <v>262822</v>
      </c>
      <c r="AW277" s="40">
        <f>AX277-AV277</f>
        <v>50324</v>
      </c>
      <c r="AX277" s="59">
        <f>IF(D277&gt;AV277,AV277+(D277-AV277),AV277)</f>
        <v>313146</v>
      </c>
    </row>
    <row r="278" spans="1:50" ht="15" customHeight="1" x14ac:dyDescent="0.25">
      <c r="A278" s="51">
        <v>27</v>
      </c>
      <c r="B278" s="51">
        <v>2300</v>
      </c>
      <c r="C278" s="52" t="s">
        <v>599</v>
      </c>
      <c r="D278" s="39">
        <v>649597</v>
      </c>
      <c r="E278" s="40">
        <v>0</v>
      </c>
      <c r="F278" s="41">
        <v>2430</v>
      </c>
      <c r="G278" s="40">
        <v>2711</v>
      </c>
      <c r="H278" s="42">
        <v>2.0739999999999998</v>
      </c>
      <c r="I278" s="41">
        <v>1897</v>
      </c>
      <c r="J278" s="43">
        <f t="shared" si="108"/>
        <v>0.69969999999999999</v>
      </c>
      <c r="K278" s="41">
        <v>84</v>
      </c>
      <c r="L278" s="41">
        <v>1384</v>
      </c>
      <c r="M278" s="41">
        <v>604</v>
      </c>
      <c r="N278" s="41">
        <f t="shared" si="109"/>
        <v>6.0693999999999999</v>
      </c>
      <c r="O278" s="41">
        <f t="shared" si="110"/>
        <v>43.641600000000004</v>
      </c>
      <c r="P278" s="41">
        <v>2908</v>
      </c>
      <c r="Q278" s="41">
        <v>2974</v>
      </c>
      <c r="R278" s="41">
        <v>2704</v>
      </c>
      <c r="S278" s="41">
        <v>2434</v>
      </c>
      <c r="T278" s="53">
        <v>2430</v>
      </c>
      <c r="U278" s="53">
        <f t="shared" si="111"/>
        <v>2974</v>
      </c>
      <c r="V278" s="44">
        <f t="shared" si="112"/>
        <v>8.84</v>
      </c>
      <c r="W278" s="54">
        <v>3216658</v>
      </c>
      <c r="X278" s="55">
        <v>1758797</v>
      </c>
      <c r="Y278" s="41">
        <v>0.74772894700670423</v>
      </c>
      <c r="Z278" s="41">
        <f t="shared" si="113"/>
        <v>3249.8407000000002</v>
      </c>
      <c r="AA278" s="41">
        <f t="shared" si="114"/>
        <v>0</v>
      </c>
      <c r="AB278" s="41">
        <f t="shared" si="115"/>
        <v>0.426315</v>
      </c>
      <c r="AC278" s="41">
        <f t="shared" si="116"/>
        <v>0.42199999999999999</v>
      </c>
      <c r="AD278" s="41" t="str">
        <f t="shared" si="117"/>
        <v/>
      </c>
      <c r="AE278" s="41" t="str">
        <f t="shared" si="118"/>
        <v/>
      </c>
      <c r="AF278" s="41" t="str">
        <f t="shared" si="119"/>
        <v/>
      </c>
      <c r="AG278" s="41">
        <f t="shared" si="120"/>
        <v>707.89912026000002</v>
      </c>
      <c r="AH278" s="41" t="str">
        <f t="shared" si="121"/>
        <v/>
      </c>
      <c r="AI278" s="41">
        <f t="shared" si="122"/>
        <v>662.87342874972001</v>
      </c>
      <c r="AJ278" s="41" t="str">
        <f t="shared" si="123"/>
        <v/>
      </c>
      <c r="AK278" s="41">
        <f t="shared" si="124"/>
        <v>1</v>
      </c>
      <c r="AL278" s="44">
        <f t="shared" si="125"/>
        <v>662.87</v>
      </c>
      <c r="AM278" s="44">
        <f t="shared" si="126"/>
        <v>749.73</v>
      </c>
      <c r="AN278" s="40">
        <f t="shared" si="127"/>
        <v>661208</v>
      </c>
      <c r="AO278" s="45">
        <f t="shared" si="128"/>
        <v>2.8574476651868366E-2</v>
      </c>
      <c r="AP278" s="40">
        <f t="shared" si="129"/>
        <v>331.77824840484362</v>
      </c>
      <c r="AQ278" s="41">
        <v>0</v>
      </c>
      <c r="AR278" s="40">
        <f t="shared" si="130"/>
        <v>649929</v>
      </c>
      <c r="AS278" s="40">
        <f t="shared" si="131"/>
        <v>27110</v>
      </c>
      <c r="AT278" s="40">
        <f t="shared" si="132"/>
        <v>87939.85</v>
      </c>
      <c r="AU278" s="40">
        <f t="shared" si="133"/>
        <v>622487</v>
      </c>
      <c r="AV278" s="46">
        <f t="shared" si="134"/>
        <v>649929</v>
      </c>
      <c r="AW278" s="40">
        <f>AX278-AV278</f>
        <v>0</v>
      </c>
      <c r="AX278" s="59">
        <f>IF(D278&gt;AV278,AV278+(D278-AV278),AV278)</f>
        <v>649929</v>
      </c>
    </row>
    <row r="279" spans="1:50" ht="15" customHeight="1" x14ac:dyDescent="0.25">
      <c r="A279" s="51">
        <v>27</v>
      </c>
      <c r="B279" s="51">
        <v>2500</v>
      </c>
      <c r="C279" s="52" t="s">
        <v>648</v>
      </c>
      <c r="D279" s="39">
        <v>2001686</v>
      </c>
      <c r="E279" s="40">
        <v>0</v>
      </c>
      <c r="F279" s="41">
        <v>35228</v>
      </c>
      <c r="G279" s="40">
        <v>36993</v>
      </c>
      <c r="H279" s="42">
        <v>2.3839999999999999</v>
      </c>
      <c r="I279" s="41">
        <v>17480</v>
      </c>
      <c r="J279" s="43">
        <f t="shared" si="108"/>
        <v>0.47249999999999998</v>
      </c>
      <c r="K279" s="41">
        <v>704</v>
      </c>
      <c r="L279" s="41">
        <v>15741</v>
      </c>
      <c r="M279" s="41">
        <v>10662</v>
      </c>
      <c r="N279" s="41">
        <f t="shared" si="109"/>
        <v>4.4724000000000004</v>
      </c>
      <c r="O279" s="41">
        <f t="shared" si="110"/>
        <v>67.733900000000006</v>
      </c>
      <c r="P279" s="41">
        <v>47231</v>
      </c>
      <c r="Q279" s="41">
        <v>37851</v>
      </c>
      <c r="R279" s="41">
        <v>35710</v>
      </c>
      <c r="S279" s="41">
        <v>34439</v>
      </c>
      <c r="T279" s="53">
        <v>35228</v>
      </c>
      <c r="U279" s="53">
        <f t="shared" si="111"/>
        <v>47231</v>
      </c>
      <c r="V279" s="44">
        <f t="shared" si="112"/>
        <v>21.68</v>
      </c>
      <c r="W279" s="54">
        <v>45378231</v>
      </c>
      <c r="X279" s="55">
        <v>22734970</v>
      </c>
      <c r="Y279" s="41">
        <v>7.0079764848331347</v>
      </c>
      <c r="Z279" s="41">
        <f t="shared" si="113"/>
        <v>5026.8433999999997</v>
      </c>
      <c r="AA279" s="41">
        <f t="shared" si="114"/>
        <v>0</v>
      </c>
      <c r="AB279" s="41">
        <f t="shared" si="115"/>
        <v>0.426315</v>
      </c>
      <c r="AC279" s="41" t="str">
        <f t="shared" si="116"/>
        <v/>
      </c>
      <c r="AD279" s="41" t="str">
        <f t="shared" si="117"/>
        <v/>
      </c>
      <c r="AE279" s="41" t="str">
        <f t="shared" si="118"/>
        <v/>
      </c>
      <c r="AF279" s="41" t="str">
        <f t="shared" si="119"/>
        <v/>
      </c>
      <c r="AG279" s="41">
        <f t="shared" si="120"/>
        <v>0</v>
      </c>
      <c r="AH279" s="41">
        <f t="shared" si="121"/>
        <v>517.92709769499993</v>
      </c>
      <c r="AI279" s="41" t="str">
        <f t="shared" si="122"/>
        <v/>
      </c>
      <c r="AJ279" s="41" t="str">
        <f t="shared" si="123"/>
        <v/>
      </c>
      <c r="AK279" s="41" t="str">
        <f t="shared" si="124"/>
        <v/>
      </c>
      <c r="AL279" s="44">
        <f t="shared" si="125"/>
        <v>517.92999999999995</v>
      </c>
      <c r="AM279" s="44">
        <f t="shared" si="126"/>
        <v>585.79999999999995</v>
      </c>
      <c r="AN279" s="40">
        <f t="shared" si="127"/>
        <v>2325079</v>
      </c>
      <c r="AO279" s="45">
        <f t="shared" si="128"/>
        <v>2.8574476651868366E-2</v>
      </c>
      <c r="AP279" s="40">
        <f t="shared" si="129"/>
        <v>9240.7857278776664</v>
      </c>
      <c r="AQ279" s="41">
        <v>0</v>
      </c>
      <c r="AR279" s="40">
        <f t="shared" si="130"/>
        <v>2010927</v>
      </c>
      <c r="AS279" s="40">
        <f t="shared" si="131"/>
        <v>369930</v>
      </c>
      <c r="AT279" s="40">
        <f t="shared" si="132"/>
        <v>1136748.5</v>
      </c>
      <c r="AU279" s="40">
        <f t="shared" si="133"/>
        <v>1631756</v>
      </c>
      <c r="AV279" s="46">
        <f t="shared" si="134"/>
        <v>2010927</v>
      </c>
      <c r="AW279" s="40">
        <f>AX279-AV279</f>
        <v>0</v>
      </c>
      <c r="AX279" s="59">
        <f>IF(D279&gt;AV279,AV279+(D279-AV279),AV279)</f>
        <v>2010927</v>
      </c>
    </row>
    <row r="280" spans="1:50" ht="15" customHeight="1" x14ac:dyDescent="0.25">
      <c r="A280" s="51">
        <v>27</v>
      </c>
      <c r="B280" s="51">
        <v>2600</v>
      </c>
      <c r="C280" s="52" t="s">
        <v>652</v>
      </c>
      <c r="D280" s="39">
        <v>2043372</v>
      </c>
      <c r="E280" s="40">
        <v>0</v>
      </c>
      <c r="F280" s="41">
        <v>13953</v>
      </c>
      <c r="G280" s="40">
        <v>14741</v>
      </c>
      <c r="H280" s="42">
        <v>2.2890000000000001</v>
      </c>
      <c r="I280" s="41">
        <v>7334</v>
      </c>
      <c r="J280" s="43">
        <f t="shared" si="108"/>
        <v>0.4975</v>
      </c>
      <c r="K280" s="41">
        <v>1250</v>
      </c>
      <c r="L280" s="41">
        <v>6471</v>
      </c>
      <c r="M280" s="41">
        <v>3399</v>
      </c>
      <c r="N280" s="41">
        <f t="shared" si="109"/>
        <v>19.317</v>
      </c>
      <c r="O280" s="41">
        <f t="shared" si="110"/>
        <v>52.526700000000005</v>
      </c>
      <c r="P280" s="41">
        <v>16845</v>
      </c>
      <c r="Q280" s="41">
        <v>14422</v>
      </c>
      <c r="R280" s="41">
        <v>14396</v>
      </c>
      <c r="S280" s="41">
        <v>14123</v>
      </c>
      <c r="T280" s="53">
        <v>13953</v>
      </c>
      <c r="U280" s="53">
        <f t="shared" si="111"/>
        <v>16845</v>
      </c>
      <c r="V280" s="44">
        <f t="shared" si="112"/>
        <v>12.49</v>
      </c>
      <c r="W280" s="54">
        <v>16388831</v>
      </c>
      <c r="X280" s="55">
        <v>7193928</v>
      </c>
      <c r="Y280" s="41">
        <v>2.9830404619635305</v>
      </c>
      <c r="Z280" s="41">
        <f t="shared" si="113"/>
        <v>4677.4423999999999</v>
      </c>
      <c r="AA280" s="41">
        <f t="shared" si="114"/>
        <v>0</v>
      </c>
      <c r="AB280" s="41">
        <f t="shared" si="115"/>
        <v>0.426315</v>
      </c>
      <c r="AC280" s="41" t="str">
        <f t="shared" si="116"/>
        <v/>
      </c>
      <c r="AD280" s="41" t="str">
        <f t="shared" si="117"/>
        <v/>
      </c>
      <c r="AE280" s="41" t="str">
        <f t="shared" si="118"/>
        <v/>
      </c>
      <c r="AF280" s="41" t="str">
        <f t="shared" si="119"/>
        <v/>
      </c>
      <c r="AG280" s="41">
        <f t="shared" si="120"/>
        <v>0</v>
      </c>
      <c r="AH280" s="41">
        <f t="shared" si="121"/>
        <v>590.27728988499996</v>
      </c>
      <c r="AI280" s="41" t="str">
        <f t="shared" si="122"/>
        <v/>
      </c>
      <c r="AJ280" s="41" t="str">
        <f t="shared" si="123"/>
        <v/>
      </c>
      <c r="AK280" s="41" t="str">
        <f t="shared" si="124"/>
        <v/>
      </c>
      <c r="AL280" s="44">
        <f t="shared" si="125"/>
        <v>590.28</v>
      </c>
      <c r="AM280" s="44">
        <f t="shared" si="126"/>
        <v>667.63</v>
      </c>
      <c r="AN280" s="40">
        <f t="shared" si="127"/>
        <v>2854729</v>
      </c>
      <c r="AO280" s="45">
        <f t="shared" si="128"/>
        <v>2.8574476651868366E-2</v>
      </c>
      <c r="AP280" s="40">
        <f t="shared" si="129"/>
        <v>23184.101652829962</v>
      </c>
      <c r="AQ280" s="41">
        <v>0</v>
      </c>
      <c r="AR280" s="40">
        <f t="shared" si="130"/>
        <v>2066556</v>
      </c>
      <c r="AS280" s="40">
        <f t="shared" si="131"/>
        <v>147410</v>
      </c>
      <c r="AT280" s="40">
        <f t="shared" si="132"/>
        <v>359696.4</v>
      </c>
      <c r="AU280" s="40">
        <f t="shared" si="133"/>
        <v>1895962</v>
      </c>
      <c r="AV280" s="46">
        <f t="shared" si="134"/>
        <v>2066556</v>
      </c>
      <c r="AW280" s="40">
        <f>AX280-AV280</f>
        <v>0</v>
      </c>
      <c r="AX280" s="59">
        <f>IF(D280&gt;AV280,AV280+(D280-AV280),AV280)</f>
        <v>2066556</v>
      </c>
    </row>
    <row r="281" spans="1:50" ht="15" customHeight="1" x14ac:dyDescent="0.25">
      <c r="A281" s="51">
        <v>27</v>
      </c>
      <c r="B281" s="51">
        <v>2800</v>
      </c>
      <c r="C281" s="52" t="s">
        <v>657</v>
      </c>
      <c r="D281" s="39">
        <v>0</v>
      </c>
      <c r="E281" s="40">
        <v>0</v>
      </c>
      <c r="F281" s="41">
        <v>8597</v>
      </c>
      <c r="G281" s="40">
        <v>13232</v>
      </c>
      <c r="H281" s="42">
        <v>3.032</v>
      </c>
      <c r="I281" s="41">
        <v>10604</v>
      </c>
      <c r="J281" s="43">
        <f t="shared" si="108"/>
        <v>0.8014</v>
      </c>
      <c r="K281" s="41">
        <v>52</v>
      </c>
      <c r="L281" s="41">
        <v>4534</v>
      </c>
      <c r="M281" s="41">
        <v>288</v>
      </c>
      <c r="N281" s="41">
        <f t="shared" si="109"/>
        <v>1.1469</v>
      </c>
      <c r="O281" s="41">
        <f t="shared" si="110"/>
        <v>6.3519999999999994</v>
      </c>
      <c r="P281" s="41">
        <v>544</v>
      </c>
      <c r="Q281" s="41">
        <v>652</v>
      </c>
      <c r="R281" s="41">
        <v>698</v>
      </c>
      <c r="S281" s="41">
        <v>3588</v>
      </c>
      <c r="T281" s="53">
        <v>8597</v>
      </c>
      <c r="U281" s="53">
        <f t="shared" si="111"/>
        <v>8597</v>
      </c>
      <c r="V281" s="44">
        <f t="shared" si="112"/>
        <v>0</v>
      </c>
      <c r="W281" s="54">
        <v>26063883</v>
      </c>
      <c r="X281" s="55">
        <v>8543034</v>
      </c>
      <c r="Y281" s="41">
        <v>8.165029336043256</v>
      </c>
      <c r="Z281" s="41">
        <f t="shared" si="113"/>
        <v>1052.905</v>
      </c>
      <c r="AA281" s="41">
        <f t="shared" si="114"/>
        <v>0</v>
      </c>
      <c r="AB281" s="41">
        <f t="shared" si="115"/>
        <v>0.426315</v>
      </c>
      <c r="AC281" s="41" t="str">
        <f t="shared" si="116"/>
        <v/>
      </c>
      <c r="AD281" s="41" t="str">
        <f t="shared" si="117"/>
        <v/>
      </c>
      <c r="AE281" s="41" t="str">
        <f t="shared" si="118"/>
        <v/>
      </c>
      <c r="AF281" s="41" t="str">
        <f t="shared" si="119"/>
        <v/>
      </c>
      <c r="AG281" s="41">
        <f t="shared" si="120"/>
        <v>0</v>
      </c>
      <c r="AH281" s="41">
        <f t="shared" si="121"/>
        <v>520.54565539999999</v>
      </c>
      <c r="AI281" s="41" t="str">
        <f t="shared" si="122"/>
        <v/>
      </c>
      <c r="AJ281" s="41" t="str">
        <f t="shared" si="123"/>
        <v/>
      </c>
      <c r="AK281" s="41" t="str">
        <f t="shared" si="124"/>
        <v/>
      </c>
      <c r="AL281" s="44">
        <f t="shared" si="125"/>
        <v>520.54999999999995</v>
      </c>
      <c r="AM281" s="44">
        <f t="shared" si="126"/>
        <v>588.76</v>
      </c>
      <c r="AN281" s="40">
        <f t="shared" si="127"/>
        <v>0</v>
      </c>
      <c r="AO281" s="45">
        <f t="shared" si="128"/>
        <v>2.8574476651868366E-2</v>
      </c>
      <c r="AP281" s="40">
        <f t="shared" si="129"/>
        <v>0</v>
      </c>
      <c r="AQ281" s="41">
        <v>0</v>
      </c>
      <c r="AR281" s="40">
        <f t="shared" si="130"/>
        <v>0</v>
      </c>
      <c r="AS281" s="40">
        <f t="shared" si="131"/>
        <v>132320</v>
      </c>
      <c r="AT281" s="40">
        <f t="shared" si="132"/>
        <v>427151.7</v>
      </c>
      <c r="AU281" s="40">
        <f t="shared" si="133"/>
        <v>-132320</v>
      </c>
      <c r="AV281" s="46">
        <f t="shared" si="134"/>
        <v>0</v>
      </c>
      <c r="AW281" s="40">
        <f>AX281-AV281</f>
        <v>0</v>
      </c>
      <c r="AX281" s="59">
        <f>IF(D281&gt;AV281,AV281+(D281-AV281),AV281)</f>
        <v>0</v>
      </c>
    </row>
    <row r="282" spans="1:50" ht="15" customHeight="1" x14ac:dyDescent="0.25">
      <c r="A282" s="51">
        <v>27</v>
      </c>
      <c r="B282" s="51">
        <v>2900</v>
      </c>
      <c r="C282" s="52" t="s">
        <v>678</v>
      </c>
      <c r="D282" s="39">
        <v>376598</v>
      </c>
      <c r="E282" s="40">
        <v>0</v>
      </c>
      <c r="F282" s="41">
        <v>2283</v>
      </c>
      <c r="G282" s="40">
        <v>2291</v>
      </c>
      <c r="H282" s="42">
        <v>2.6520000000000001</v>
      </c>
      <c r="I282" s="41">
        <v>358</v>
      </c>
      <c r="J282" s="43">
        <f t="shared" si="108"/>
        <v>0.15629999999999999</v>
      </c>
      <c r="K282" s="41">
        <v>83</v>
      </c>
      <c r="L282" s="41">
        <v>962</v>
      </c>
      <c r="M282" s="41">
        <v>129</v>
      </c>
      <c r="N282" s="41">
        <f t="shared" si="109"/>
        <v>8.6279000000000003</v>
      </c>
      <c r="O282" s="41">
        <f t="shared" si="110"/>
        <v>13.409599999999999</v>
      </c>
      <c r="P282" s="41">
        <v>685</v>
      </c>
      <c r="Q282" s="41">
        <v>857</v>
      </c>
      <c r="R282" s="41">
        <v>1180</v>
      </c>
      <c r="S282" s="41">
        <v>1873</v>
      </c>
      <c r="T282" s="53">
        <v>2283</v>
      </c>
      <c r="U282" s="53">
        <f t="shared" si="111"/>
        <v>2283</v>
      </c>
      <c r="V282" s="44">
        <f t="shared" si="112"/>
        <v>0</v>
      </c>
      <c r="W282" s="54">
        <v>2958583</v>
      </c>
      <c r="X282" s="55">
        <v>702283</v>
      </c>
      <c r="Y282" s="41">
        <v>1.0626609080814273</v>
      </c>
      <c r="Z282" s="41">
        <f t="shared" si="113"/>
        <v>2148.3805000000002</v>
      </c>
      <c r="AA282" s="41">
        <f t="shared" si="114"/>
        <v>0</v>
      </c>
      <c r="AB282" s="41">
        <f t="shared" si="115"/>
        <v>0.426315</v>
      </c>
      <c r="AC282" s="41" t="str">
        <f t="shared" si="116"/>
        <v/>
      </c>
      <c r="AD282" s="41" t="str">
        <f t="shared" si="117"/>
        <v/>
      </c>
      <c r="AE282" s="41">
        <f t="shared" si="118"/>
        <v>1214.097</v>
      </c>
      <c r="AF282" s="41">
        <f t="shared" si="119"/>
        <v>630</v>
      </c>
      <c r="AG282" s="41">
        <f t="shared" si="120"/>
        <v>0</v>
      </c>
      <c r="AH282" s="41" t="str">
        <f t="shared" si="121"/>
        <v/>
      </c>
      <c r="AI282" s="41" t="str">
        <f t="shared" si="122"/>
        <v/>
      </c>
      <c r="AJ282" s="41" t="str">
        <f t="shared" si="123"/>
        <v/>
      </c>
      <c r="AK282" s="41" t="str">
        <f t="shared" si="124"/>
        <v/>
      </c>
      <c r="AL282" s="44">
        <f t="shared" si="125"/>
        <v>630</v>
      </c>
      <c r="AM282" s="44">
        <f t="shared" si="126"/>
        <v>712.55</v>
      </c>
      <c r="AN282" s="40">
        <f t="shared" si="127"/>
        <v>371164</v>
      </c>
      <c r="AO282" s="45">
        <f t="shared" si="128"/>
        <v>2.8574476651868366E-2</v>
      </c>
      <c r="AP282" s="40">
        <f t="shared" si="129"/>
        <v>-155.2737061262527</v>
      </c>
      <c r="AQ282" s="41">
        <v>0</v>
      </c>
      <c r="AR282" s="40">
        <f t="shared" si="130"/>
        <v>371164</v>
      </c>
      <c r="AS282" s="40">
        <f t="shared" si="131"/>
        <v>22910</v>
      </c>
      <c r="AT282" s="40">
        <f t="shared" si="132"/>
        <v>35114.15</v>
      </c>
      <c r="AU282" s="40">
        <f t="shared" si="133"/>
        <v>353688</v>
      </c>
      <c r="AV282" s="46">
        <f t="shared" si="134"/>
        <v>371164</v>
      </c>
      <c r="AW282" s="40">
        <f>AX282-AV282</f>
        <v>5434</v>
      </c>
      <c r="AX282" s="59">
        <f>IF(D282&gt;AV282,AV282+(D282-AV282),AV282)</f>
        <v>376598</v>
      </c>
    </row>
    <row r="283" spans="1:50" ht="15" customHeight="1" x14ac:dyDescent="0.25">
      <c r="A283" s="51">
        <v>27</v>
      </c>
      <c r="B283" s="51">
        <v>3000</v>
      </c>
      <c r="C283" s="52" t="s">
        <v>679</v>
      </c>
      <c r="D283" s="39">
        <v>0</v>
      </c>
      <c r="E283" s="40">
        <v>0</v>
      </c>
      <c r="F283" s="41">
        <v>45250</v>
      </c>
      <c r="G283" s="40">
        <v>49834</v>
      </c>
      <c r="H283" s="42">
        <v>2.0630000000000002</v>
      </c>
      <c r="I283" s="41">
        <v>39636</v>
      </c>
      <c r="J283" s="43">
        <f t="shared" si="108"/>
        <v>0.7954</v>
      </c>
      <c r="K283" s="41">
        <v>2008</v>
      </c>
      <c r="L283" s="41">
        <v>24374</v>
      </c>
      <c r="M283" s="41">
        <v>11855</v>
      </c>
      <c r="N283" s="41">
        <f t="shared" si="109"/>
        <v>8.2383000000000006</v>
      </c>
      <c r="O283" s="41">
        <f t="shared" si="110"/>
        <v>48.637900000000002</v>
      </c>
      <c r="P283" s="41">
        <v>48883</v>
      </c>
      <c r="Q283" s="41">
        <v>42931</v>
      </c>
      <c r="R283" s="41">
        <v>43787</v>
      </c>
      <c r="S283" s="41">
        <v>44126</v>
      </c>
      <c r="T283" s="53">
        <v>45250</v>
      </c>
      <c r="U283" s="53">
        <f t="shared" si="111"/>
        <v>48883</v>
      </c>
      <c r="V283" s="44">
        <f t="shared" si="112"/>
        <v>0</v>
      </c>
      <c r="W283" s="54">
        <v>86578256</v>
      </c>
      <c r="X283" s="55">
        <v>34837677</v>
      </c>
      <c r="Y283" s="41">
        <v>10.857329068706109</v>
      </c>
      <c r="Z283" s="41">
        <f t="shared" si="113"/>
        <v>4167.6917000000003</v>
      </c>
      <c r="AA283" s="41">
        <f t="shared" si="114"/>
        <v>0</v>
      </c>
      <c r="AB283" s="41">
        <f t="shared" si="115"/>
        <v>0.426315</v>
      </c>
      <c r="AC283" s="41" t="str">
        <f t="shared" si="116"/>
        <v/>
      </c>
      <c r="AD283" s="41" t="str">
        <f t="shared" si="117"/>
        <v/>
      </c>
      <c r="AE283" s="41" t="str">
        <f t="shared" si="118"/>
        <v/>
      </c>
      <c r="AF283" s="41" t="str">
        <f t="shared" si="119"/>
        <v/>
      </c>
      <c r="AG283" s="41">
        <f t="shared" si="120"/>
        <v>0</v>
      </c>
      <c r="AH283" s="41">
        <f t="shared" si="121"/>
        <v>587.05575106999993</v>
      </c>
      <c r="AI283" s="41" t="str">
        <f t="shared" si="122"/>
        <v/>
      </c>
      <c r="AJ283" s="41" t="str">
        <f t="shared" si="123"/>
        <v/>
      </c>
      <c r="AK283" s="41" t="str">
        <f t="shared" si="124"/>
        <v/>
      </c>
      <c r="AL283" s="44">
        <f t="shared" si="125"/>
        <v>587.05999999999995</v>
      </c>
      <c r="AM283" s="44">
        <f t="shared" si="126"/>
        <v>663.98</v>
      </c>
      <c r="AN283" s="40">
        <f t="shared" si="127"/>
        <v>0</v>
      </c>
      <c r="AO283" s="45">
        <f t="shared" si="128"/>
        <v>2.8574476651868366E-2</v>
      </c>
      <c r="AP283" s="40">
        <f t="shared" si="129"/>
        <v>0</v>
      </c>
      <c r="AQ283" s="41">
        <v>0</v>
      </c>
      <c r="AR283" s="40">
        <f t="shared" si="130"/>
        <v>0</v>
      </c>
      <c r="AS283" s="40">
        <f t="shared" si="131"/>
        <v>498340</v>
      </c>
      <c r="AT283" s="40">
        <f t="shared" si="132"/>
        <v>1741883.85</v>
      </c>
      <c r="AU283" s="40">
        <f t="shared" si="133"/>
        <v>-498340</v>
      </c>
      <c r="AV283" s="46">
        <f t="shared" si="134"/>
        <v>0</v>
      </c>
      <c r="AW283" s="40">
        <f>AX283-AV283</f>
        <v>0</v>
      </c>
      <c r="AX283" s="59">
        <f>IF(D283&gt;AV283,AV283+(D283-AV283),AV283)</f>
        <v>0</v>
      </c>
    </row>
    <row r="284" spans="1:50" ht="15" customHeight="1" x14ac:dyDescent="0.25">
      <c r="A284" s="51">
        <v>27</v>
      </c>
      <c r="B284" s="51">
        <v>3200</v>
      </c>
      <c r="C284" s="52" t="s">
        <v>712</v>
      </c>
      <c r="D284" s="39">
        <v>0</v>
      </c>
      <c r="E284" s="40">
        <v>0</v>
      </c>
      <c r="F284" s="41">
        <v>1669</v>
      </c>
      <c r="G284" s="40">
        <v>1732</v>
      </c>
      <c r="H284" s="42">
        <v>1.6739999999999999</v>
      </c>
      <c r="I284" s="41">
        <v>807</v>
      </c>
      <c r="J284" s="43">
        <f t="shared" si="108"/>
        <v>0.46589999999999998</v>
      </c>
      <c r="K284" s="41">
        <v>120</v>
      </c>
      <c r="L284" s="41">
        <v>1205</v>
      </c>
      <c r="M284" s="41">
        <v>303</v>
      </c>
      <c r="N284" s="41">
        <f t="shared" si="109"/>
        <v>9.9585000000000008</v>
      </c>
      <c r="O284" s="41">
        <f t="shared" si="110"/>
        <v>25.145200000000003</v>
      </c>
      <c r="P284" s="41">
        <v>1087</v>
      </c>
      <c r="Q284" s="41">
        <v>1465</v>
      </c>
      <c r="R284" s="41">
        <v>1571</v>
      </c>
      <c r="S284" s="41">
        <v>1717</v>
      </c>
      <c r="T284" s="53">
        <v>1669</v>
      </c>
      <c r="U284" s="53">
        <f t="shared" si="111"/>
        <v>1717</v>
      </c>
      <c r="V284" s="44">
        <f t="shared" si="112"/>
        <v>0</v>
      </c>
      <c r="W284" s="54">
        <v>3769425</v>
      </c>
      <c r="X284" s="55">
        <v>1108681</v>
      </c>
      <c r="Y284" s="41">
        <v>0.61358855716706029</v>
      </c>
      <c r="Z284" s="41">
        <f t="shared" si="113"/>
        <v>2720.0637999999999</v>
      </c>
      <c r="AA284" s="41">
        <f t="shared" si="114"/>
        <v>0</v>
      </c>
      <c r="AB284" s="41">
        <f t="shared" si="115"/>
        <v>0.426315</v>
      </c>
      <c r="AC284" s="41" t="str">
        <f t="shared" si="116"/>
        <v/>
      </c>
      <c r="AD284" s="41" t="str">
        <f t="shared" si="117"/>
        <v/>
      </c>
      <c r="AE284" s="41">
        <f t="shared" si="118"/>
        <v>1008.944</v>
      </c>
      <c r="AF284" s="41">
        <f t="shared" si="119"/>
        <v>630</v>
      </c>
      <c r="AG284" s="41">
        <f t="shared" si="120"/>
        <v>0</v>
      </c>
      <c r="AH284" s="41" t="str">
        <f t="shared" si="121"/>
        <v/>
      </c>
      <c r="AI284" s="41" t="str">
        <f t="shared" si="122"/>
        <v/>
      </c>
      <c r="AJ284" s="41" t="str">
        <f t="shared" si="123"/>
        <v/>
      </c>
      <c r="AK284" s="41" t="str">
        <f t="shared" si="124"/>
        <v/>
      </c>
      <c r="AL284" s="44">
        <f t="shared" si="125"/>
        <v>630</v>
      </c>
      <c r="AM284" s="44">
        <f t="shared" si="126"/>
        <v>712.55</v>
      </c>
      <c r="AN284" s="40">
        <f t="shared" si="127"/>
        <v>0</v>
      </c>
      <c r="AO284" s="45">
        <f t="shared" si="128"/>
        <v>2.8574476651868366E-2</v>
      </c>
      <c r="AP284" s="40">
        <f t="shared" si="129"/>
        <v>0</v>
      </c>
      <c r="AQ284" s="41">
        <v>0</v>
      </c>
      <c r="AR284" s="40">
        <f t="shared" si="130"/>
        <v>0</v>
      </c>
      <c r="AS284" s="40">
        <f t="shared" si="131"/>
        <v>17320</v>
      </c>
      <c r="AT284" s="40">
        <f t="shared" si="132"/>
        <v>55434.05</v>
      </c>
      <c r="AU284" s="40">
        <f t="shared" si="133"/>
        <v>-17320</v>
      </c>
      <c r="AV284" s="46">
        <f t="shared" si="134"/>
        <v>0</v>
      </c>
      <c r="AW284" s="40">
        <f>AX284-AV284</f>
        <v>0</v>
      </c>
      <c r="AX284" s="59">
        <f>IF(D284&gt;AV284,AV284+(D284-AV284),AV284)</f>
        <v>0</v>
      </c>
    </row>
    <row r="285" spans="1:50" ht="15" customHeight="1" x14ac:dyDescent="0.25">
      <c r="A285" s="51">
        <v>27</v>
      </c>
      <c r="B285" s="51">
        <v>3300</v>
      </c>
      <c r="C285" s="52" t="s">
        <v>759</v>
      </c>
      <c r="D285" s="39">
        <v>0</v>
      </c>
      <c r="E285" s="40">
        <v>0</v>
      </c>
      <c r="F285" s="41">
        <v>1475</v>
      </c>
      <c r="G285" s="40">
        <v>1541</v>
      </c>
      <c r="H285" s="42">
        <v>2.5179999999999998</v>
      </c>
      <c r="I285" s="41">
        <v>310</v>
      </c>
      <c r="J285" s="43">
        <f t="shared" si="108"/>
        <v>0.20119999999999999</v>
      </c>
      <c r="K285" s="41">
        <v>184</v>
      </c>
      <c r="L285" s="41">
        <v>709</v>
      </c>
      <c r="M285" s="41">
        <v>150</v>
      </c>
      <c r="N285" s="41">
        <f t="shared" si="109"/>
        <v>25.951999999999998</v>
      </c>
      <c r="O285" s="41">
        <f t="shared" si="110"/>
        <v>21.156600000000001</v>
      </c>
      <c r="P285" s="41">
        <v>1397</v>
      </c>
      <c r="Q285" s="41">
        <v>1354</v>
      </c>
      <c r="R285" s="41">
        <v>1472</v>
      </c>
      <c r="S285" s="41">
        <v>1547</v>
      </c>
      <c r="T285" s="53">
        <v>1475</v>
      </c>
      <c r="U285" s="53">
        <f t="shared" si="111"/>
        <v>1547</v>
      </c>
      <c r="V285" s="44">
        <f t="shared" si="112"/>
        <v>0.39</v>
      </c>
      <c r="W285" s="54">
        <v>7322988</v>
      </c>
      <c r="X285" s="55">
        <v>1195868</v>
      </c>
      <c r="Y285" s="41">
        <v>0.98856597018982328</v>
      </c>
      <c r="Z285" s="41">
        <f t="shared" si="113"/>
        <v>1492.0603000000001</v>
      </c>
      <c r="AA285" s="41">
        <f t="shared" si="114"/>
        <v>0</v>
      </c>
      <c r="AB285" s="41">
        <f t="shared" si="115"/>
        <v>0.426315</v>
      </c>
      <c r="AC285" s="41" t="str">
        <f t="shared" si="116"/>
        <v/>
      </c>
      <c r="AD285" s="41" t="str">
        <f t="shared" si="117"/>
        <v/>
      </c>
      <c r="AE285" s="41">
        <f t="shared" si="118"/>
        <v>938.84699999999998</v>
      </c>
      <c r="AF285" s="41">
        <f t="shared" si="119"/>
        <v>630</v>
      </c>
      <c r="AG285" s="41">
        <f t="shared" si="120"/>
        <v>0</v>
      </c>
      <c r="AH285" s="41" t="str">
        <f t="shared" si="121"/>
        <v/>
      </c>
      <c r="AI285" s="41" t="str">
        <f t="shared" si="122"/>
        <v/>
      </c>
      <c r="AJ285" s="41" t="str">
        <f t="shared" si="123"/>
        <v/>
      </c>
      <c r="AK285" s="41" t="str">
        <f t="shared" si="124"/>
        <v/>
      </c>
      <c r="AL285" s="44">
        <f t="shared" si="125"/>
        <v>630</v>
      </c>
      <c r="AM285" s="44">
        <f t="shared" si="126"/>
        <v>712.55</v>
      </c>
      <c r="AN285" s="40">
        <f t="shared" si="127"/>
        <v>0</v>
      </c>
      <c r="AO285" s="45">
        <f t="shared" si="128"/>
        <v>2.8574476651868366E-2</v>
      </c>
      <c r="AP285" s="40">
        <f t="shared" si="129"/>
        <v>0</v>
      </c>
      <c r="AQ285" s="41">
        <v>0</v>
      </c>
      <c r="AR285" s="40">
        <f t="shared" si="130"/>
        <v>0</v>
      </c>
      <c r="AS285" s="40">
        <f t="shared" si="131"/>
        <v>15410</v>
      </c>
      <c r="AT285" s="40">
        <f t="shared" si="132"/>
        <v>59793.4</v>
      </c>
      <c r="AU285" s="40">
        <f t="shared" si="133"/>
        <v>-15410</v>
      </c>
      <c r="AV285" s="46">
        <f t="shared" si="134"/>
        <v>0</v>
      </c>
      <c r="AW285" s="40">
        <f>AX285-AV285</f>
        <v>0</v>
      </c>
      <c r="AX285" s="59">
        <f>IF(D285&gt;AV285,AV285+(D285-AV285),AV285)</f>
        <v>0</v>
      </c>
    </row>
    <row r="286" spans="1:50" ht="15" customHeight="1" x14ac:dyDescent="0.25">
      <c r="A286" s="51">
        <v>27</v>
      </c>
      <c r="B286" s="51">
        <v>3400</v>
      </c>
      <c r="C286" s="52" t="s">
        <v>811</v>
      </c>
      <c r="D286" s="39">
        <v>0</v>
      </c>
      <c r="E286" s="40">
        <v>0</v>
      </c>
      <c r="F286" s="41">
        <v>3688</v>
      </c>
      <c r="G286" s="40">
        <v>4672</v>
      </c>
      <c r="H286" s="42">
        <v>2.0179999999999998</v>
      </c>
      <c r="I286" s="41">
        <v>5173</v>
      </c>
      <c r="J286" s="43">
        <f t="shared" si="108"/>
        <v>1.1072</v>
      </c>
      <c r="K286" s="41">
        <v>234</v>
      </c>
      <c r="L286" s="41">
        <v>2639</v>
      </c>
      <c r="M286" s="41">
        <v>710</v>
      </c>
      <c r="N286" s="41">
        <f t="shared" si="109"/>
        <v>8.8669999999999991</v>
      </c>
      <c r="O286" s="41">
        <f t="shared" si="110"/>
        <v>26.904099999999996</v>
      </c>
      <c r="P286" s="41">
        <v>3700</v>
      </c>
      <c r="Q286" s="41">
        <v>3621</v>
      </c>
      <c r="R286" s="41">
        <v>3806</v>
      </c>
      <c r="S286" s="41">
        <v>4113</v>
      </c>
      <c r="T286" s="53">
        <v>3688</v>
      </c>
      <c r="U286" s="53">
        <f t="shared" si="111"/>
        <v>4113</v>
      </c>
      <c r="V286" s="44">
        <f t="shared" si="112"/>
        <v>0</v>
      </c>
      <c r="W286" s="54">
        <v>24147155</v>
      </c>
      <c r="X286" s="55">
        <v>5081665</v>
      </c>
      <c r="Y286" s="41">
        <v>3.1577482212272798</v>
      </c>
      <c r="Z286" s="41">
        <f t="shared" si="113"/>
        <v>1167.9209000000001</v>
      </c>
      <c r="AA286" s="41">
        <f t="shared" si="114"/>
        <v>0</v>
      </c>
      <c r="AB286" s="41">
        <f t="shared" si="115"/>
        <v>0.426315</v>
      </c>
      <c r="AC286" s="41" t="str">
        <f t="shared" si="116"/>
        <v/>
      </c>
      <c r="AD286" s="41" t="str">
        <f t="shared" si="117"/>
        <v/>
      </c>
      <c r="AE286" s="41" t="str">
        <f t="shared" si="118"/>
        <v/>
      </c>
      <c r="AF286" s="41" t="str">
        <f t="shared" si="119"/>
        <v/>
      </c>
      <c r="AG286" s="41">
        <f t="shared" si="120"/>
        <v>584.98397569999986</v>
      </c>
      <c r="AH286" s="41" t="str">
        <f t="shared" si="121"/>
        <v/>
      </c>
      <c r="AI286" s="41" t="str">
        <f t="shared" si="122"/>
        <v/>
      </c>
      <c r="AJ286" s="41" t="str">
        <f t="shared" si="123"/>
        <v/>
      </c>
      <c r="AK286" s="41" t="str">
        <f t="shared" si="124"/>
        <v/>
      </c>
      <c r="AL286" s="44">
        <f t="shared" si="125"/>
        <v>584.98</v>
      </c>
      <c r="AM286" s="44">
        <f t="shared" si="126"/>
        <v>661.63</v>
      </c>
      <c r="AN286" s="40">
        <f t="shared" si="127"/>
        <v>0</v>
      </c>
      <c r="AO286" s="45">
        <f t="shared" si="128"/>
        <v>2.8574476651868366E-2</v>
      </c>
      <c r="AP286" s="40">
        <f t="shared" si="129"/>
        <v>0</v>
      </c>
      <c r="AQ286" s="41">
        <v>0</v>
      </c>
      <c r="AR286" s="40">
        <f t="shared" si="130"/>
        <v>0</v>
      </c>
      <c r="AS286" s="40">
        <f t="shared" si="131"/>
        <v>46720</v>
      </c>
      <c r="AT286" s="40">
        <f t="shared" si="132"/>
        <v>254083.25</v>
      </c>
      <c r="AU286" s="40">
        <f t="shared" si="133"/>
        <v>-46720</v>
      </c>
      <c r="AV286" s="46">
        <f t="shared" si="134"/>
        <v>0</v>
      </c>
      <c r="AW286" s="40">
        <f>AX286-AV286</f>
        <v>0</v>
      </c>
      <c r="AX286" s="59">
        <f>IF(D286&gt;AV286,AV286+(D286-AV286),AV286)</f>
        <v>0</v>
      </c>
    </row>
    <row r="287" spans="1:50" ht="15" customHeight="1" x14ac:dyDescent="0.25">
      <c r="A287" s="51">
        <v>27</v>
      </c>
      <c r="B287" s="51">
        <v>3500</v>
      </c>
      <c r="C287" s="52" t="s">
        <v>505</v>
      </c>
      <c r="D287" s="39">
        <v>0</v>
      </c>
      <c r="E287" s="40">
        <v>0</v>
      </c>
      <c r="F287" s="41">
        <v>371</v>
      </c>
      <c r="G287" s="40">
        <v>392</v>
      </c>
      <c r="H287" s="42">
        <v>2.3330000000000002</v>
      </c>
      <c r="I287" s="41">
        <v>0</v>
      </c>
      <c r="J287" s="43">
        <f t="shared" si="108"/>
        <v>0</v>
      </c>
      <c r="K287" s="41">
        <v>26</v>
      </c>
      <c r="L287" s="41">
        <v>187</v>
      </c>
      <c r="M287" s="41">
        <v>84</v>
      </c>
      <c r="N287" s="41">
        <f t="shared" si="109"/>
        <v>13.903699999999999</v>
      </c>
      <c r="O287" s="41">
        <f t="shared" si="110"/>
        <v>44.919799999999995</v>
      </c>
      <c r="P287" s="41">
        <v>446</v>
      </c>
      <c r="Q287" s="41">
        <v>419</v>
      </c>
      <c r="R287" s="41">
        <v>385</v>
      </c>
      <c r="S287" s="41">
        <v>368</v>
      </c>
      <c r="T287" s="57">
        <v>371</v>
      </c>
      <c r="U287" s="53">
        <f t="shared" si="111"/>
        <v>446</v>
      </c>
      <c r="V287" s="44">
        <f t="shared" si="112"/>
        <v>12.11</v>
      </c>
      <c r="W287" s="54">
        <v>1146900</v>
      </c>
      <c r="X287" s="55">
        <v>527913</v>
      </c>
      <c r="Y287" s="41">
        <v>0.32308373629530329</v>
      </c>
      <c r="Z287" s="41">
        <f t="shared" si="113"/>
        <v>1148.3090999999999</v>
      </c>
      <c r="AA287" s="41">
        <f t="shared" si="114"/>
        <v>0</v>
      </c>
      <c r="AB287" s="41">
        <f t="shared" si="115"/>
        <v>0.426315</v>
      </c>
      <c r="AC287" s="41" t="str">
        <f t="shared" si="116"/>
        <v/>
      </c>
      <c r="AD287" s="41" t="str">
        <f t="shared" si="117"/>
        <v/>
      </c>
      <c r="AE287" s="41">
        <f t="shared" si="118"/>
        <v>517.16399999999999</v>
      </c>
      <c r="AF287" s="41">
        <f t="shared" si="119"/>
        <v>517.16399999999999</v>
      </c>
      <c r="AG287" s="41">
        <f t="shared" si="120"/>
        <v>0</v>
      </c>
      <c r="AH287" s="41" t="str">
        <f t="shared" si="121"/>
        <v/>
      </c>
      <c r="AI287" s="41" t="str">
        <f t="shared" si="122"/>
        <v/>
      </c>
      <c r="AJ287" s="41" t="str">
        <f t="shared" si="123"/>
        <v/>
      </c>
      <c r="AK287" s="41" t="str">
        <f t="shared" si="124"/>
        <v/>
      </c>
      <c r="AL287" s="44">
        <f t="shared" si="125"/>
        <v>517.16</v>
      </c>
      <c r="AM287" s="44">
        <f t="shared" si="126"/>
        <v>584.92999999999995</v>
      </c>
      <c r="AN287" s="40">
        <f t="shared" si="127"/>
        <v>0</v>
      </c>
      <c r="AO287" s="45">
        <f t="shared" si="128"/>
        <v>2.8574476651868366E-2</v>
      </c>
      <c r="AP287" s="40">
        <f t="shared" si="129"/>
        <v>0</v>
      </c>
      <c r="AQ287" s="41">
        <v>0</v>
      </c>
      <c r="AR287" s="40">
        <f t="shared" si="130"/>
        <v>0</v>
      </c>
      <c r="AS287" s="40">
        <f t="shared" si="131"/>
        <v>3920</v>
      </c>
      <c r="AT287" s="40">
        <f t="shared" si="132"/>
        <v>26395.65</v>
      </c>
      <c r="AU287" s="40">
        <f t="shared" si="133"/>
        <v>-3920</v>
      </c>
      <c r="AV287" s="46">
        <f t="shared" si="134"/>
        <v>0</v>
      </c>
      <c r="AW287" s="40">
        <f>AX287-AV287</f>
        <v>0</v>
      </c>
      <c r="AX287" s="59">
        <f>IF(D287&gt;AV287,AV287+(D287-AV287),AV287)</f>
        <v>0</v>
      </c>
    </row>
    <row r="288" spans="1:50" ht="15" customHeight="1" x14ac:dyDescent="0.25">
      <c r="A288" s="51">
        <v>27</v>
      </c>
      <c r="B288" s="51">
        <v>3700</v>
      </c>
      <c r="C288" s="52" t="s">
        <v>841</v>
      </c>
      <c r="D288" s="39">
        <v>0</v>
      </c>
      <c r="E288" s="40">
        <v>0</v>
      </c>
      <c r="F288" s="41">
        <v>437</v>
      </c>
      <c r="G288" s="40">
        <v>449</v>
      </c>
      <c r="H288" s="42">
        <v>2.5950000000000002</v>
      </c>
      <c r="I288" s="41">
        <v>11</v>
      </c>
      <c r="J288" s="43">
        <f t="shared" si="108"/>
        <v>2.4500000000000001E-2</v>
      </c>
      <c r="K288" s="41">
        <v>76</v>
      </c>
      <c r="L288" s="41">
        <v>193</v>
      </c>
      <c r="M288" s="41">
        <v>44</v>
      </c>
      <c r="N288" s="41">
        <f t="shared" si="109"/>
        <v>39.3782</v>
      </c>
      <c r="O288" s="41">
        <f t="shared" si="110"/>
        <v>22.797899999999998</v>
      </c>
      <c r="P288" s="41">
        <v>544</v>
      </c>
      <c r="Q288" s="41">
        <v>526</v>
      </c>
      <c r="R288" s="41">
        <v>496</v>
      </c>
      <c r="S288" s="41">
        <v>480</v>
      </c>
      <c r="T288" s="57">
        <v>437</v>
      </c>
      <c r="U288" s="53">
        <f t="shared" si="111"/>
        <v>544</v>
      </c>
      <c r="V288" s="44">
        <f t="shared" si="112"/>
        <v>17.46</v>
      </c>
      <c r="W288" s="54">
        <v>3884763</v>
      </c>
      <c r="X288" s="55">
        <v>393750</v>
      </c>
      <c r="Y288" s="41">
        <v>0.61907043584757926</v>
      </c>
      <c r="Z288" s="41">
        <f t="shared" si="113"/>
        <v>705.89710000000002</v>
      </c>
      <c r="AA288" s="41">
        <f t="shared" si="114"/>
        <v>0</v>
      </c>
      <c r="AB288" s="41">
        <f t="shared" si="115"/>
        <v>0.426315</v>
      </c>
      <c r="AC288" s="41" t="str">
        <f t="shared" si="116"/>
        <v/>
      </c>
      <c r="AD288" s="41" t="str">
        <f t="shared" si="117"/>
        <v/>
      </c>
      <c r="AE288" s="41">
        <f t="shared" si="118"/>
        <v>538.08299999999997</v>
      </c>
      <c r="AF288" s="41">
        <f t="shared" si="119"/>
        <v>538.08299999999997</v>
      </c>
      <c r="AG288" s="41">
        <f t="shared" si="120"/>
        <v>0</v>
      </c>
      <c r="AH288" s="41" t="str">
        <f t="shared" si="121"/>
        <v/>
      </c>
      <c r="AI288" s="41" t="str">
        <f t="shared" si="122"/>
        <v/>
      </c>
      <c r="AJ288" s="41" t="str">
        <f t="shared" si="123"/>
        <v/>
      </c>
      <c r="AK288" s="41" t="str">
        <f t="shared" si="124"/>
        <v/>
      </c>
      <c r="AL288" s="44">
        <f t="shared" si="125"/>
        <v>538.08000000000004</v>
      </c>
      <c r="AM288" s="44">
        <f t="shared" si="126"/>
        <v>608.59</v>
      </c>
      <c r="AN288" s="40">
        <f t="shared" si="127"/>
        <v>0</v>
      </c>
      <c r="AO288" s="45">
        <f t="shared" si="128"/>
        <v>2.8574476651868366E-2</v>
      </c>
      <c r="AP288" s="40">
        <f t="shared" si="129"/>
        <v>0</v>
      </c>
      <c r="AQ288" s="41">
        <v>0</v>
      </c>
      <c r="AR288" s="40">
        <f t="shared" si="130"/>
        <v>0</v>
      </c>
      <c r="AS288" s="40">
        <f t="shared" si="131"/>
        <v>4490</v>
      </c>
      <c r="AT288" s="40">
        <f t="shared" si="132"/>
        <v>19687.5</v>
      </c>
      <c r="AU288" s="40">
        <f t="shared" si="133"/>
        <v>-4490</v>
      </c>
      <c r="AV288" s="46">
        <f t="shared" si="134"/>
        <v>0</v>
      </c>
      <c r="AW288" s="40">
        <f>AX288-AV288</f>
        <v>0</v>
      </c>
      <c r="AX288" s="59">
        <f>IF(D288&gt;AV288,AV288+(D288-AV288),AV288)</f>
        <v>0</v>
      </c>
    </row>
    <row r="289" spans="1:50" ht="15" customHeight="1" x14ac:dyDescent="0.25">
      <c r="A289" s="51">
        <v>27</v>
      </c>
      <c r="B289" s="51">
        <v>4100</v>
      </c>
      <c r="C289" s="52" t="s">
        <v>76</v>
      </c>
      <c r="D289" s="39">
        <v>0</v>
      </c>
      <c r="E289" s="40">
        <v>0</v>
      </c>
      <c r="F289" s="41">
        <v>82893</v>
      </c>
      <c r="G289" s="40">
        <v>90271</v>
      </c>
      <c r="H289" s="42">
        <v>2.3239999999999998</v>
      </c>
      <c r="I289" s="41">
        <v>91706</v>
      </c>
      <c r="J289" s="43">
        <f t="shared" si="108"/>
        <v>1.0159</v>
      </c>
      <c r="K289" s="41">
        <v>983</v>
      </c>
      <c r="L289" s="41">
        <v>36964</v>
      </c>
      <c r="M289" s="41">
        <v>17777</v>
      </c>
      <c r="N289" s="41">
        <f t="shared" si="109"/>
        <v>2.6593</v>
      </c>
      <c r="O289" s="41">
        <f t="shared" si="110"/>
        <v>48.092700000000001</v>
      </c>
      <c r="P289" s="41">
        <v>81970</v>
      </c>
      <c r="Q289" s="41">
        <v>81831</v>
      </c>
      <c r="R289" s="41">
        <v>86335</v>
      </c>
      <c r="S289" s="41">
        <v>85172</v>
      </c>
      <c r="T289" s="53">
        <v>82893</v>
      </c>
      <c r="U289" s="53">
        <f t="shared" si="111"/>
        <v>86335</v>
      </c>
      <c r="V289" s="44">
        <f t="shared" si="112"/>
        <v>0</v>
      </c>
      <c r="W289" s="54">
        <v>168332596</v>
      </c>
      <c r="X289" s="55">
        <v>64788052</v>
      </c>
      <c r="Y289" s="41">
        <v>38.417014287324882</v>
      </c>
      <c r="Z289" s="41">
        <f t="shared" si="113"/>
        <v>2157.7157999999999</v>
      </c>
      <c r="AA289" s="41">
        <f t="shared" si="114"/>
        <v>0</v>
      </c>
      <c r="AB289" s="41">
        <f t="shared" si="115"/>
        <v>0.426315</v>
      </c>
      <c r="AC289" s="41" t="str">
        <f t="shared" si="116"/>
        <v/>
      </c>
      <c r="AD289" s="41" t="str">
        <f t="shared" si="117"/>
        <v/>
      </c>
      <c r="AE289" s="41" t="str">
        <f t="shared" si="118"/>
        <v/>
      </c>
      <c r="AF289" s="41" t="str">
        <f t="shared" si="119"/>
        <v/>
      </c>
      <c r="AG289" s="41">
        <f t="shared" si="120"/>
        <v>0</v>
      </c>
      <c r="AH289" s="41">
        <f t="shared" si="121"/>
        <v>600.17642663499987</v>
      </c>
      <c r="AI289" s="41" t="str">
        <f t="shared" si="122"/>
        <v/>
      </c>
      <c r="AJ289" s="41" t="str">
        <f t="shared" si="123"/>
        <v/>
      </c>
      <c r="AK289" s="41" t="str">
        <f t="shared" si="124"/>
        <v/>
      </c>
      <c r="AL289" s="44">
        <f t="shared" si="125"/>
        <v>600.17999999999995</v>
      </c>
      <c r="AM289" s="44">
        <f t="shared" si="126"/>
        <v>678.82</v>
      </c>
      <c r="AN289" s="40">
        <f t="shared" si="127"/>
        <v>0</v>
      </c>
      <c r="AO289" s="45">
        <f t="shared" si="128"/>
        <v>2.8574476651868366E-2</v>
      </c>
      <c r="AP289" s="40">
        <f t="shared" si="129"/>
        <v>0</v>
      </c>
      <c r="AQ289" s="41">
        <v>0</v>
      </c>
      <c r="AR289" s="40">
        <f t="shared" si="130"/>
        <v>0</v>
      </c>
      <c r="AS289" s="40">
        <f t="shared" si="131"/>
        <v>902710</v>
      </c>
      <c r="AT289" s="40">
        <f t="shared" si="132"/>
        <v>3239402.6</v>
      </c>
      <c r="AU289" s="40">
        <f t="shared" si="133"/>
        <v>-902710</v>
      </c>
      <c r="AV289" s="46">
        <f t="shared" si="134"/>
        <v>0</v>
      </c>
      <c r="AW289" s="40">
        <f>AX289-AV289</f>
        <v>0</v>
      </c>
      <c r="AX289" s="59">
        <f>IF(D289&gt;AV289,AV289+(D289-AV289),AV289)</f>
        <v>0</v>
      </c>
    </row>
    <row r="290" spans="1:50" ht="15" customHeight="1" x14ac:dyDescent="0.25">
      <c r="A290" s="51">
        <v>27</v>
      </c>
      <c r="B290" s="51">
        <v>4200</v>
      </c>
      <c r="C290" s="52" t="s">
        <v>557</v>
      </c>
      <c r="D290" s="39">
        <v>861726</v>
      </c>
      <c r="E290" s="40">
        <v>0</v>
      </c>
      <c r="F290" s="41">
        <v>20339</v>
      </c>
      <c r="G290" s="40">
        <v>22376</v>
      </c>
      <c r="H290" s="42">
        <v>2.3759999999999999</v>
      </c>
      <c r="I290" s="41">
        <v>11805</v>
      </c>
      <c r="J290" s="43">
        <f t="shared" si="108"/>
        <v>0.52759999999999996</v>
      </c>
      <c r="K290" s="41">
        <v>105</v>
      </c>
      <c r="L290" s="41">
        <v>8490</v>
      </c>
      <c r="M290" s="41">
        <v>5015</v>
      </c>
      <c r="N290" s="41">
        <f t="shared" si="109"/>
        <v>1.2366999999999999</v>
      </c>
      <c r="O290" s="41">
        <f t="shared" si="110"/>
        <v>59.069499999999998</v>
      </c>
      <c r="P290" s="41">
        <v>23180</v>
      </c>
      <c r="Q290" s="41">
        <v>23087</v>
      </c>
      <c r="R290" s="41">
        <v>21853</v>
      </c>
      <c r="S290" s="41">
        <v>20873</v>
      </c>
      <c r="T290" s="53">
        <v>20339</v>
      </c>
      <c r="U290" s="53">
        <f t="shared" si="111"/>
        <v>23180</v>
      </c>
      <c r="V290" s="44">
        <f t="shared" si="112"/>
        <v>3.47</v>
      </c>
      <c r="W290" s="54">
        <v>27571261</v>
      </c>
      <c r="X290" s="55">
        <v>16504005</v>
      </c>
      <c r="Y290" s="41">
        <v>5.0933873052693679</v>
      </c>
      <c r="Z290" s="41">
        <f t="shared" si="113"/>
        <v>3993.2168000000001</v>
      </c>
      <c r="AA290" s="41">
        <f t="shared" si="114"/>
        <v>0</v>
      </c>
      <c r="AB290" s="41">
        <f t="shared" si="115"/>
        <v>0.426315</v>
      </c>
      <c r="AC290" s="41" t="str">
        <f t="shared" si="116"/>
        <v/>
      </c>
      <c r="AD290" s="41" t="str">
        <f t="shared" si="117"/>
        <v/>
      </c>
      <c r="AE290" s="41" t="str">
        <f t="shared" si="118"/>
        <v/>
      </c>
      <c r="AF290" s="41" t="str">
        <f t="shared" si="119"/>
        <v/>
      </c>
      <c r="AG290" s="41">
        <f t="shared" si="120"/>
        <v>0</v>
      </c>
      <c r="AH290" s="41">
        <f t="shared" si="121"/>
        <v>505.38479139999987</v>
      </c>
      <c r="AI290" s="41" t="str">
        <f t="shared" si="122"/>
        <v/>
      </c>
      <c r="AJ290" s="41" t="str">
        <f t="shared" si="123"/>
        <v/>
      </c>
      <c r="AK290" s="41" t="str">
        <f t="shared" si="124"/>
        <v/>
      </c>
      <c r="AL290" s="44">
        <f t="shared" si="125"/>
        <v>505.38</v>
      </c>
      <c r="AM290" s="44">
        <f t="shared" si="126"/>
        <v>571.6</v>
      </c>
      <c r="AN290" s="40">
        <f t="shared" si="127"/>
        <v>1036079</v>
      </c>
      <c r="AO290" s="45">
        <f t="shared" si="128"/>
        <v>2.8574476651868366E-2</v>
      </c>
      <c r="AP290" s="40">
        <f t="shared" si="129"/>
        <v>4982.0457276832049</v>
      </c>
      <c r="AQ290" s="41">
        <v>0</v>
      </c>
      <c r="AR290" s="40">
        <f t="shared" si="130"/>
        <v>866708</v>
      </c>
      <c r="AS290" s="40">
        <f t="shared" si="131"/>
        <v>223760</v>
      </c>
      <c r="AT290" s="40">
        <f t="shared" si="132"/>
        <v>825200.25</v>
      </c>
      <c r="AU290" s="40">
        <f t="shared" si="133"/>
        <v>637966</v>
      </c>
      <c r="AV290" s="46">
        <f t="shared" si="134"/>
        <v>866708</v>
      </c>
      <c r="AW290" s="40">
        <f>AX290-AV290</f>
        <v>0</v>
      </c>
      <c r="AX290" s="59">
        <f>IF(D290&gt;AV290,AV290+(D290-AV290),AV290)</f>
        <v>866708</v>
      </c>
    </row>
    <row r="291" spans="1:50" ht="15" customHeight="1" x14ac:dyDescent="0.25">
      <c r="A291" s="51">
        <v>27</v>
      </c>
      <c r="B291" s="51">
        <v>4400</v>
      </c>
      <c r="C291" s="52" t="s">
        <v>486</v>
      </c>
      <c r="D291" s="39">
        <v>0</v>
      </c>
      <c r="E291" s="40">
        <v>0</v>
      </c>
      <c r="F291" s="41">
        <v>61567</v>
      </c>
      <c r="G291" s="40">
        <v>68101</v>
      </c>
      <c r="H291" s="42">
        <v>2.605</v>
      </c>
      <c r="I291" s="41">
        <v>36375</v>
      </c>
      <c r="J291" s="43">
        <f t="shared" si="108"/>
        <v>0.53410000000000002</v>
      </c>
      <c r="K291" s="41">
        <v>237</v>
      </c>
      <c r="L291" s="41">
        <v>28177</v>
      </c>
      <c r="M291" s="41">
        <v>1419</v>
      </c>
      <c r="N291" s="41">
        <f t="shared" si="109"/>
        <v>0.84109999999999996</v>
      </c>
      <c r="O291" s="41">
        <f t="shared" si="110"/>
        <v>5.0360000000000005</v>
      </c>
      <c r="P291" s="41">
        <v>6275</v>
      </c>
      <c r="Q291" s="41">
        <v>20525</v>
      </c>
      <c r="R291" s="41">
        <v>38736</v>
      </c>
      <c r="S291" s="41">
        <v>50365</v>
      </c>
      <c r="T291" s="53">
        <v>61567</v>
      </c>
      <c r="U291" s="53">
        <f t="shared" si="111"/>
        <v>61567</v>
      </c>
      <c r="V291" s="44">
        <f t="shared" si="112"/>
        <v>0</v>
      </c>
      <c r="W291" s="54">
        <v>120321555</v>
      </c>
      <c r="X291" s="55">
        <v>37207384</v>
      </c>
      <c r="Y291" s="41">
        <v>35.027934492360579</v>
      </c>
      <c r="Z291" s="41">
        <f t="shared" si="113"/>
        <v>1757.6542999999999</v>
      </c>
      <c r="AA291" s="41">
        <f t="shared" si="114"/>
        <v>0</v>
      </c>
      <c r="AB291" s="41">
        <f t="shared" si="115"/>
        <v>0.426315</v>
      </c>
      <c r="AC291" s="41" t="str">
        <f t="shared" si="116"/>
        <v/>
      </c>
      <c r="AD291" s="41" t="str">
        <f t="shared" si="117"/>
        <v/>
      </c>
      <c r="AE291" s="41" t="str">
        <f t="shared" si="118"/>
        <v/>
      </c>
      <c r="AF291" s="41" t="str">
        <f t="shared" si="119"/>
        <v/>
      </c>
      <c r="AG291" s="41">
        <f t="shared" si="120"/>
        <v>0</v>
      </c>
      <c r="AH291" s="41">
        <f t="shared" si="121"/>
        <v>465.91283137499994</v>
      </c>
      <c r="AI291" s="41" t="str">
        <f t="shared" si="122"/>
        <v/>
      </c>
      <c r="AJ291" s="41" t="str">
        <f t="shared" si="123"/>
        <v/>
      </c>
      <c r="AK291" s="41" t="str">
        <f t="shared" si="124"/>
        <v/>
      </c>
      <c r="AL291" s="44">
        <f t="shared" si="125"/>
        <v>465.91</v>
      </c>
      <c r="AM291" s="44">
        <f t="shared" si="126"/>
        <v>526.96</v>
      </c>
      <c r="AN291" s="40">
        <f t="shared" si="127"/>
        <v>0</v>
      </c>
      <c r="AO291" s="45">
        <f t="shared" si="128"/>
        <v>2.8574476651868366E-2</v>
      </c>
      <c r="AP291" s="40">
        <f t="shared" si="129"/>
        <v>0</v>
      </c>
      <c r="AQ291" s="41">
        <v>0</v>
      </c>
      <c r="AR291" s="40">
        <f t="shared" si="130"/>
        <v>0</v>
      </c>
      <c r="AS291" s="40">
        <f t="shared" si="131"/>
        <v>681010</v>
      </c>
      <c r="AT291" s="40">
        <f t="shared" si="132"/>
        <v>1860369.2000000002</v>
      </c>
      <c r="AU291" s="40">
        <f t="shared" si="133"/>
        <v>-681010</v>
      </c>
      <c r="AV291" s="46">
        <f t="shared" si="134"/>
        <v>0</v>
      </c>
      <c r="AW291" s="40">
        <f>AX291-AV291</f>
        <v>0</v>
      </c>
      <c r="AX291" s="59">
        <f>IF(D291&gt;AV291,AV291+(D291-AV291),AV291)</f>
        <v>0</v>
      </c>
    </row>
    <row r="292" spans="1:50" ht="15" customHeight="1" x14ac:dyDescent="0.25">
      <c r="A292" s="51">
        <v>27</v>
      </c>
      <c r="B292" s="51">
        <v>4500</v>
      </c>
      <c r="C292" s="52" t="s">
        <v>506</v>
      </c>
      <c r="D292" s="39">
        <v>0</v>
      </c>
      <c r="E292" s="40">
        <v>0</v>
      </c>
      <c r="F292" s="41">
        <v>4892</v>
      </c>
      <c r="G292" s="40">
        <v>6788</v>
      </c>
      <c r="H292" s="42">
        <v>2.8450000000000002</v>
      </c>
      <c r="I292" s="41">
        <v>5086</v>
      </c>
      <c r="J292" s="43">
        <f t="shared" si="108"/>
        <v>0.74929999999999997</v>
      </c>
      <c r="K292" s="41">
        <v>88</v>
      </c>
      <c r="L292" s="41">
        <v>2330</v>
      </c>
      <c r="M292" s="41">
        <v>184</v>
      </c>
      <c r="N292" s="41">
        <f t="shared" si="109"/>
        <v>3.7768000000000002</v>
      </c>
      <c r="O292" s="41">
        <f t="shared" si="110"/>
        <v>7.8970000000000002</v>
      </c>
      <c r="P292" s="41">
        <v>2396</v>
      </c>
      <c r="Q292" s="41">
        <v>2623</v>
      </c>
      <c r="R292" s="41">
        <v>3096</v>
      </c>
      <c r="S292" s="41">
        <v>4005</v>
      </c>
      <c r="T292" s="53">
        <v>4892</v>
      </c>
      <c r="U292" s="53">
        <f t="shared" si="111"/>
        <v>4892</v>
      </c>
      <c r="V292" s="44">
        <f t="shared" si="112"/>
        <v>0</v>
      </c>
      <c r="W292" s="54">
        <v>20342947</v>
      </c>
      <c r="X292" s="55">
        <v>4418097</v>
      </c>
      <c r="Y292" s="41">
        <v>27.002995766775754</v>
      </c>
      <c r="Z292" s="41">
        <f t="shared" si="113"/>
        <v>181.1651</v>
      </c>
      <c r="AA292" s="41">
        <f t="shared" si="114"/>
        <v>0</v>
      </c>
      <c r="AB292" s="41">
        <f t="shared" si="115"/>
        <v>0.426315</v>
      </c>
      <c r="AC292" s="41" t="str">
        <f t="shared" si="116"/>
        <v/>
      </c>
      <c r="AD292" s="41" t="str">
        <f t="shared" si="117"/>
        <v/>
      </c>
      <c r="AE292" s="41" t="str">
        <f t="shared" si="118"/>
        <v/>
      </c>
      <c r="AF292" s="41" t="str">
        <f t="shared" si="119"/>
        <v/>
      </c>
      <c r="AG292" s="41">
        <f t="shared" si="120"/>
        <v>504.42707231999992</v>
      </c>
      <c r="AH292" s="41" t="str">
        <f t="shared" si="121"/>
        <v/>
      </c>
      <c r="AI292" s="41" t="str">
        <f t="shared" si="122"/>
        <v/>
      </c>
      <c r="AJ292" s="41" t="str">
        <f t="shared" si="123"/>
        <v/>
      </c>
      <c r="AK292" s="41" t="str">
        <f t="shared" si="124"/>
        <v/>
      </c>
      <c r="AL292" s="44">
        <f t="shared" si="125"/>
        <v>504.43</v>
      </c>
      <c r="AM292" s="44">
        <f t="shared" si="126"/>
        <v>570.53</v>
      </c>
      <c r="AN292" s="40">
        <f t="shared" si="127"/>
        <v>0</v>
      </c>
      <c r="AO292" s="45">
        <f t="shared" si="128"/>
        <v>2.8574476651868366E-2</v>
      </c>
      <c r="AP292" s="40">
        <f t="shared" si="129"/>
        <v>0</v>
      </c>
      <c r="AQ292" s="41">
        <v>0</v>
      </c>
      <c r="AR292" s="40">
        <f t="shared" si="130"/>
        <v>0</v>
      </c>
      <c r="AS292" s="40">
        <f t="shared" si="131"/>
        <v>67880</v>
      </c>
      <c r="AT292" s="40">
        <f t="shared" si="132"/>
        <v>220904.85</v>
      </c>
      <c r="AU292" s="40">
        <f t="shared" si="133"/>
        <v>-67880</v>
      </c>
      <c r="AV292" s="46">
        <f t="shared" si="134"/>
        <v>0</v>
      </c>
      <c r="AW292" s="40">
        <f>AX292-AV292</f>
        <v>0</v>
      </c>
      <c r="AX292" s="59">
        <f>IF(D292&gt;AV292,AV292+(D292-AV292),AV292)</f>
        <v>0</v>
      </c>
    </row>
    <row r="293" spans="1:50" ht="15" customHeight="1" x14ac:dyDescent="0.25">
      <c r="A293" s="51">
        <v>27</v>
      </c>
      <c r="B293" s="51">
        <v>4600</v>
      </c>
      <c r="C293" s="52" t="s">
        <v>593</v>
      </c>
      <c r="D293" s="39">
        <v>0</v>
      </c>
      <c r="E293" s="40">
        <v>0</v>
      </c>
      <c r="F293" s="41">
        <v>7437</v>
      </c>
      <c r="G293" s="40">
        <v>8284</v>
      </c>
      <c r="H293" s="42">
        <v>2.621</v>
      </c>
      <c r="I293" s="41">
        <v>1659</v>
      </c>
      <c r="J293" s="43">
        <f t="shared" si="108"/>
        <v>0.20030000000000001</v>
      </c>
      <c r="K293" s="41">
        <v>569</v>
      </c>
      <c r="L293" s="41">
        <v>3220</v>
      </c>
      <c r="M293" s="41">
        <v>606</v>
      </c>
      <c r="N293" s="41">
        <f t="shared" si="109"/>
        <v>17.6708</v>
      </c>
      <c r="O293" s="41">
        <f t="shared" si="110"/>
        <v>18.819900000000001</v>
      </c>
      <c r="P293" s="41">
        <v>6787</v>
      </c>
      <c r="Q293" s="41">
        <v>6845</v>
      </c>
      <c r="R293" s="41">
        <v>7285</v>
      </c>
      <c r="S293" s="41">
        <v>7538</v>
      </c>
      <c r="T293" s="53">
        <v>7437</v>
      </c>
      <c r="U293" s="53">
        <f t="shared" si="111"/>
        <v>7538</v>
      </c>
      <c r="V293" s="44">
        <f t="shared" si="112"/>
        <v>0</v>
      </c>
      <c r="W293" s="54">
        <v>38305886</v>
      </c>
      <c r="X293" s="55">
        <v>6008071</v>
      </c>
      <c r="Y293" s="41">
        <v>25.149576368693602</v>
      </c>
      <c r="Z293" s="41">
        <f t="shared" si="113"/>
        <v>295.71069999999997</v>
      </c>
      <c r="AA293" s="41">
        <f t="shared" si="114"/>
        <v>0</v>
      </c>
      <c r="AB293" s="41">
        <f t="shared" si="115"/>
        <v>0.426315</v>
      </c>
      <c r="AC293" s="41" t="str">
        <f t="shared" si="116"/>
        <v/>
      </c>
      <c r="AD293" s="41" t="str">
        <f t="shared" si="117"/>
        <v/>
      </c>
      <c r="AE293" s="41" t="str">
        <f t="shared" si="118"/>
        <v/>
      </c>
      <c r="AF293" s="41" t="str">
        <f t="shared" si="119"/>
        <v/>
      </c>
      <c r="AG293" s="41">
        <f t="shared" si="120"/>
        <v>598.58363971999995</v>
      </c>
      <c r="AH293" s="41" t="str">
        <f t="shared" si="121"/>
        <v/>
      </c>
      <c r="AI293" s="41" t="str">
        <f t="shared" si="122"/>
        <v/>
      </c>
      <c r="AJ293" s="41" t="str">
        <f t="shared" si="123"/>
        <v/>
      </c>
      <c r="AK293" s="41" t="str">
        <f t="shared" si="124"/>
        <v/>
      </c>
      <c r="AL293" s="44">
        <f t="shared" si="125"/>
        <v>598.58000000000004</v>
      </c>
      <c r="AM293" s="44">
        <f t="shared" si="126"/>
        <v>677.01</v>
      </c>
      <c r="AN293" s="40">
        <f t="shared" si="127"/>
        <v>0</v>
      </c>
      <c r="AO293" s="45">
        <f t="shared" si="128"/>
        <v>2.8574476651868366E-2</v>
      </c>
      <c r="AP293" s="40">
        <f t="shared" si="129"/>
        <v>0</v>
      </c>
      <c r="AQ293" s="41">
        <v>0</v>
      </c>
      <c r="AR293" s="40">
        <f t="shared" si="130"/>
        <v>0</v>
      </c>
      <c r="AS293" s="40">
        <f t="shared" si="131"/>
        <v>82840</v>
      </c>
      <c r="AT293" s="40">
        <f t="shared" si="132"/>
        <v>300403.55</v>
      </c>
      <c r="AU293" s="40">
        <f t="shared" si="133"/>
        <v>-82840</v>
      </c>
      <c r="AV293" s="46">
        <f t="shared" si="134"/>
        <v>0</v>
      </c>
      <c r="AW293" s="40">
        <f>AX293-AV293</f>
        <v>0</v>
      </c>
      <c r="AX293" s="59">
        <f>IF(D293&gt;AV293,AV293+(D293-AV293),AV293)</f>
        <v>0</v>
      </c>
    </row>
    <row r="294" spans="1:50" ht="15" customHeight="1" x14ac:dyDescent="0.25">
      <c r="A294" s="51">
        <v>27</v>
      </c>
      <c r="B294" s="51">
        <v>4700</v>
      </c>
      <c r="C294" s="52" t="s">
        <v>626</v>
      </c>
      <c r="D294" s="39">
        <v>0</v>
      </c>
      <c r="E294" s="40">
        <v>0</v>
      </c>
      <c r="F294" s="41">
        <v>70576</v>
      </c>
      <c r="G294" s="40">
        <v>79475</v>
      </c>
      <c r="H294" s="42">
        <v>2.4390000000000001</v>
      </c>
      <c r="I294" s="41">
        <v>56300</v>
      </c>
      <c r="J294" s="43">
        <f t="shared" si="108"/>
        <v>0.70840000000000003</v>
      </c>
      <c r="K294" s="41">
        <v>587</v>
      </c>
      <c r="L294" s="41">
        <v>32582</v>
      </c>
      <c r="M294" s="41">
        <v>3834</v>
      </c>
      <c r="N294" s="41">
        <f t="shared" si="109"/>
        <v>1.8016000000000001</v>
      </c>
      <c r="O294" s="41">
        <f t="shared" si="110"/>
        <v>11.767199999999999</v>
      </c>
      <c r="P294" s="41">
        <v>18077</v>
      </c>
      <c r="Q294" s="41">
        <v>31615</v>
      </c>
      <c r="R294" s="41">
        <v>50889</v>
      </c>
      <c r="S294" s="41">
        <v>65894</v>
      </c>
      <c r="T294" s="53">
        <v>70576</v>
      </c>
      <c r="U294" s="53">
        <f t="shared" si="111"/>
        <v>70576</v>
      </c>
      <c r="V294" s="44">
        <f t="shared" si="112"/>
        <v>0</v>
      </c>
      <c r="W294" s="54">
        <v>156961053</v>
      </c>
      <c r="X294" s="55">
        <v>38109408</v>
      </c>
      <c r="Y294" s="41">
        <v>35.326262515502002</v>
      </c>
      <c r="Z294" s="41">
        <f t="shared" si="113"/>
        <v>1997.8338000000001</v>
      </c>
      <c r="AA294" s="41">
        <f t="shared" si="114"/>
        <v>0</v>
      </c>
      <c r="AB294" s="41">
        <f t="shared" si="115"/>
        <v>0.426315</v>
      </c>
      <c r="AC294" s="41" t="str">
        <f t="shared" si="116"/>
        <v/>
      </c>
      <c r="AD294" s="41" t="str">
        <f t="shared" si="117"/>
        <v/>
      </c>
      <c r="AE294" s="41" t="str">
        <f t="shared" si="118"/>
        <v/>
      </c>
      <c r="AF294" s="41" t="str">
        <f t="shared" si="119"/>
        <v/>
      </c>
      <c r="AG294" s="41">
        <f t="shared" si="120"/>
        <v>0</v>
      </c>
      <c r="AH294" s="41">
        <f t="shared" si="121"/>
        <v>509.75604765999992</v>
      </c>
      <c r="AI294" s="41" t="str">
        <f t="shared" si="122"/>
        <v/>
      </c>
      <c r="AJ294" s="41" t="str">
        <f t="shared" si="123"/>
        <v/>
      </c>
      <c r="AK294" s="41" t="str">
        <f t="shared" si="124"/>
        <v/>
      </c>
      <c r="AL294" s="44">
        <f t="shared" si="125"/>
        <v>509.76</v>
      </c>
      <c r="AM294" s="44">
        <f t="shared" si="126"/>
        <v>576.55999999999995</v>
      </c>
      <c r="AN294" s="40">
        <f t="shared" si="127"/>
        <v>0</v>
      </c>
      <c r="AO294" s="45">
        <f t="shared" si="128"/>
        <v>2.8574476651868366E-2</v>
      </c>
      <c r="AP294" s="40">
        <f t="shared" si="129"/>
        <v>0</v>
      </c>
      <c r="AQ294" s="41">
        <v>0</v>
      </c>
      <c r="AR294" s="40">
        <f t="shared" si="130"/>
        <v>0</v>
      </c>
      <c r="AS294" s="40">
        <f t="shared" si="131"/>
        <v>794750</v>
      </c>
      <c r="AT294" s="40">
        <f t="shared" si="132"/>
        <v>1905470.4000000001</v>
      </c>
      <c r="AU294" s="40">
        <f t="shared" si="133"/>
        <v>-794750</v>
      </c>
      <c r="AV294" s="46">
        <f t="shared" si="134"/>
        <v>0</v>
      </c>
      <c r="AW294" s="40">
        <f>AX294-AV294</f>
        <v>0</v>
      </c>
      <c r="AX294" s="59">
        <f>IF(D294&gt;AV294,AV294+(D294-AV294),AV294)</f>
        <v>0</v>
      </c>
    </row>
    <row r="295" spans="1:50" ht="15" customHeight="1" x14ac:dyDescent="0.25">
      <c r="A295" s="51">
        <v>27</v>
      </c>
      <c r="B295" s="51">
        <v>4900</v>
      </c>
      <c r="C295" s="52" t="s">
        <v>94</v>
      </c>
      <c r="D295" s="39">
        <v>1467090</v>
      </c>
      <c r="E295" s="40">
        <v>0</v>
      </c>
      <c r="F295" s="41">
        <v>75781</v>
      </c>
      <c r="G295" s="40">
        <v>82444</v>
      </c>
      <c r="H295" s="42">
        <v>2.903</v>
      </c>
      <c r="I295" s="41">
        <v>32224</v>
      </c>
      <c r="J295" s="43">
        <f t="shared" si="108"/>
        <v>0.39090000000000003</v>
      </c>
      <c r="K295" s="41">
        <v>591</v>
      </c>
      <c r="L295" s="41">
        <v>28732</v>
      </c>
      <c r="M295" s="41">
        <v>5981</v>
      </c>
      <c r="N295" s="41">
        <f t="shared" si="109"/>
        <v>2.0569000000000002</v>
      </c>
      <c r="O295" s="41">
        <f t="shared" si="110"/>
        <v>20.816499999999998</v>
      </c>
      <c r="P295" s="41">
        <v>26230</v>
      </c>
      <c r="Q295" s="41">
        <v>43332</v>
      </c>
      <c r="R295" s="41">
        <v>56381</v>
      </c>
      <c r="S295" s="41">
        <v>67388</v>
      </c>
      <c r="T295" s="53">
        <v>75781</v>
      </c>
      <c r="U295" s="53">
        <f t="shared" si="111"/>
        <v>75781</v>
      </c>
      <c r="V295" s="44">
        <f t="shared" si="112"/>
        <v>0</v>
      </c>
      <c r="W295" s="54">
        <v>104354557</v>
      </c>
      <c r="X295" s="55">
        <v>48963621</v>
      </c>
      <c r="Y295" s="41">
        <v>26.571237781796672</v>
      </c>
      <c r="Z295" s="41">
        <f t="shared" si="113"/>
        <v>2851.9935999999998</v>
      </c>
      <c r="AA295" s="41">
        <f t="shared" si="114"/>
        <v>0</v>
      </c>
      <c r="AB295" s="41">
        <f t="shared" si="115"/>
        <v>0.426315</v>
      </c>
      <c r="AC295" s="41" t="str">
        <f t="shared" si="116"/>
        <v/>
      </c>
      <c r="AD295" s="41" t="str">
        <f t="shared" si="117"/>
        <v/>
      </c>
      <c r="AE295" s="41" t="str">
        <f t="shared" si="118"/>
        <v/>
      </c>
      <c r="AF295" s="41" t="str">
        <f t="shared" si="119"/>
        <v/>
      </c>
      <c r="AG295" s="41">
        <f t="shared" si="120"/>
        <v>0</v>
      </c>
      <c r="AH295" s="41">
        <f t="shared" si="121"/>
        <v>455.71896112499996</v>
      </c>
      <c r="AI295" s="41" t="str">
        <f t="shared" si="122"/>
        <v/>
      </c>
      <c r="AJ295" s="41" t="str">
        <f t="shared" si="123"/>
        <v/>
      </c>
      <c r="AK295" s="41" t="str">
        <f t="shared" si="124"/>
        <v/>
      </c>
      <c r="AL295" s="44">
        <f t="shared" si="125"/>
        <v>455.72</v>
      </c>
      <c r="AM295" s="44">
        <f t="shared" si="126"/>
        <v>515.42999999999995</v>
      </c>
      <c r="AN295" s="40">
        <f t="shared" si="127"/>
        <v>0</v>
      </c>
      <c r="AO295" s="45">
        <f t="shared" si="128"/>
        <v>2.8574476651868366E-2</v>
      </c>
      <c r="AP295" s="40">
        <f t="shared" si="129"/>
        <v>-41921.328951189564</v>
      </c>
      <c r="AQ295" s="41">
        <v>0</v>
      </c>
      <c r="AR295" s="40">
        <f t="shared" si="130"/>
        <v>0</v>
      </c>
      <c r="AS295" s="40">
        <f t="shared" si="131"/>
        <v>824440</v>
      </c>
      <c r="AT295" s="40">
        <f t="shared" si="132"/>
        <v>2448181.0500000003</v>
      </c>
      <c r="AU295" s="40">
        <f t="shared" si="133"/>
        <v>642650</v>
      </c>
      <c r="AV295" s="46">
        <f t="shared" si="134"/>
        <v>642650</v>
      </c>
      <c r="AW295" s="40">
        <f>AX295-AV295</f>
        <v>824440</v>
      </c>
      <c r="AX295" s="59">
        <f>IF(D295&gt;AV295,AV295+(D295-AV295),AV295)</f>
        <v>1467090</v>
      </c>
    </row>
    <row r="296" spans="1:50" ht="15" customHeight="1" x14ac:dyDescent="0.25">
      <c r="A296" s="51">
        <v>27</v>
      </c>
      <c r="B296" s="51">
        <v>5000</v>
      </c>
      <c r="C296" s="52" t="s">
        <v>320</v>
      </c>
      <c r="D296" s="39">
        <v>0</v>
      </c>
      <c r="E296" s="40">
        <v>0</v>
      </c>
      <c r="F296" s="41">
        <v>688</v>
      </c>
      <c r="G296" s="40">
        <v>708</v>
      </c>
      <c r="H296" s="42">
        <v>2.3210000000000002</v>
      </c>
      <c r="I296" s="41">
        <v>154</v>
      </c>
      <c r="J296" s="43">
        <f t="shared" si="108"/>
        <v>0.2175</v>
      </c>
      <c r="K296" s="41">
        <v>54</v>
      </c>
      <c r="L296" s="41">
        <v>345</v>
      </c>
      <c r="M296" s="41">
        <v>65</v>
      </c>
      <c r="N296" s="41">
        <f t="shared" si="109"/>
        <v>15.652199999999999</v>
      </c>
      <c r="O296" s="41">
        <f t="shared" si="110"/>
        <v>18.840599999999998</v>
      </c>
      <c r="P296" s="41">
        <v>587</v>
      </c>
      <c r="Q296" s="41">
        <v>653</v>
      </c>
      <c r="R296" s="41">
        <v>614</v>
      </c>
      <c r="S296" s="41">
        <v>729</v>
      </c>
      <c r="T296" s="57">
        <v>688</v>
      </c>
      <c r="U296" s="53">
        <f t="shared" si="111"/>
        <v>729</v>
      </c>
      <c r="V296" s="44">
        <f t="shared" si="112"/>
        <v>2.88</v>
      </c>
      <c r="W296" s="54">
        <v>4666399</v>
      </c>
      <c r="X296" s="55">
        <v>636518</v>
      </c>
      <c r="Y296" s="41">
        <v>0.60581091495404615</v>
      </c>
      <c r="Z296" s="41">
        <f t="shared" si="113"/>
        <v>1135.6678999999999</v>
      </c>
      <c r="AA296" s="41">
        <f t="shared" si="114"/>
        <v>0</v>
      </c>
      <c r="AB296" s="41">
        <f t="shared" si="115"/>
        <v>0.426315</v>
      </c>
      <c r="AC296" s="41" t="str">
        <f t="shared" si="116"/>
        <v/>
      </c>
      <c r="AD296" s="41" t="str">
        <f t="shared" si="117"/>
        <v/>
      </c>
      <c r="AE296" s="41">
        <f t="shared" si="118"/>
        <v>633.13599999999997</v>
      </c>
      <c r="AF296" s="41">
        <f t="shared" si="119"/>
        <v>630</v>
      </c>
      <c r="AG296" s="41">
        <f t="shared" si="120"/>
        <v>0</v>
      </c>
      <c r="AH296" s="41" t="str">
        <f t="shared" si="121"/>
        <v/>
      </c>
      <c r="AI296" s="41" t="str">
        <f t="shared" si="122"/>
        <v/>
      </c>
      <c r="AJ296" s="41" t="str">
        <f t="shared" si="123"/>
        <v/>
      </c>
      <c r="AK296" s="41" t="str">
        <f t="shared" si="124"/>
        <v/>
      </c>
      <c r="AL296" s="44">
        <f t="shared" si="125"/>
        <v>630</v>
      </c>
      <c r="AM296" s="44">
        <f t="shared" si="126"/>
        <v>712.55</v>
      </c>
      <c r="AN296" s="40">
        <f t="shared" si="127"/>
        <v>0</v>
      </c>
      <c r="AO296" s="45">
        <f t="shared" si="128"/>
        <v>2.8574476651868366E-2</v>
      </c>
      <c r="AP296" s="40">
        <f t="shared" si="129"/>
        <v>0</v>
      </c>
      <c r="AQ296" s="41">
        <v>0</v>
      </c>
      <c r="AR296" s="40">
        <f t="shared" si="130"/>
        <v>0</v>
      </c>
      <c r="AS296" s="40">
        <f t="shared" si="131"/>
        <v>7080</v>
      </c>
      <c r="AT296" s="40">
        <f t="shared" si="132"/>
        <v>31825.9</v>
      </c>
      <c r="AU296" s="40">
        <f t="shared" si="133"/>
        <v>-7080</v>
      </c>
      <c r="AV296" s="46">
        <f t="shared" si="134"/>
        <v>0</v>
      </c>
      <c r="AW296" s="40">
        <f>AX296-AV296</f>
        <v>0</v>
      </c>
      <c r="AX296" s="59">
        <f>IF(D296&gt;AV296,AV296+(D296-AV296),AV296)</f>
        <v>0</v>
      </c>
    </row>
    <row r="297" spans="1:50" ht="15" customHeight="1" x14ac:dyDescent="0.25">
      <c r="A297" s="51">
        <v>27</v>
      </c>
      <c r="B297" s="51">
        <v>5200</v>
      </c>
      <c r="C297" s="52" t="s">
        <v>526</v>
      </c>
      <c r="D297" s="39">
        <v>0</v>
      </c>
      <c r="E297" s="40">
        <v>0</v>
      </c>
      <c r="F297" s="41">
        <v>49734</v>
      </c>
      <c r="G297" s="40">
        <v>54141</v>
      </c>
      <c r="H297" s="42">
        <v>2.2509999999999999</v>
      </c>
      <c r="I297" s="41">
        <v>50008</v>
      </c>
      <c r="J297" s="43">
        <f t="shared" si="108"/>
        <v>0.92369999999999997</v>
      </c>
      <c r="K297" s="41">
        <v>740</v>
      </c>
      <c r="L297" s="41">
        <v>24072</v>
      </c>
      <c r="M297" s="41">
        <v>7281</v>
      </c>
      <c r="N297" s="41">
        <f t="shared" si="109"/>
        <v>3.0741000000000001</v>
      </c>
      <c r="O297" s="41">
        <f t="shared" si="110"/>
        <v>30.2468</v>
      </c>
      <c r="P297" s="41">
        <v>35776</v>
      </c>
      <c r="Q297" s="41">
        <v>38683</v>
      </c>
      <c r="R297" s="41">
        <v>48370</v>
      </c>
      <c r="S297" s="41">
        <v>51301</v>
      </c>
      <c r="T297" s="53">
        <v>49734</v>
      </c>
      <c r="U297" s="53">
        <f t="shared" si="111"/>
        <v>51301</v>
      </c>
      <c r="V297" s="44">
        <f t="shared" si="112"/>
        <v>0</v>
      </c>
      <c r="W297" s="54">
        <v>117828980</v>
      </c>
      <c r="X297" s="55">
        <v>41147854</v>
      </c>
      <c r="Y297" s="41">
        <v>28.214997135121862</v>
      </c>
      <c r="Z297" s="41">
        <f t="shared" si="113"/>
        <v>1762.6795999999999</v>
      </c>
      <c r="AA297" s="41">
        <f t="shared" si="114"/>
        <v>0</v>
      </c>
      <c r="AB297" s="41">
        <f t="shared" si="115"/>
        <v>0.426315</v>
      </c>
      <c r="AC297" s="41" t="str">
        <f t="shared" si="116"/>
        <v/>
      </c>
      <c r="AD297" s="41" t="str">
        <f t="shared" si="117"/>
        <v/>
      </c>
      <c r="AE297" s="41" t="str">
        <f t="shared" si="118"/>
        <v/>
      </c>
      <c r="AF297" s="41" t="str">
        <f t="shared" si="119"/>
        <v/>
      </c>
      <c r="AG297" s="41">
        <f t="shared" si="120"/>
        <v>0</v>
      </c>
      <c r="AH297" s="41">
        <f t="shared" si="121"/>
        <v>571.63770371499993</v>
      </c>
      <c r="AI297" s="41" t="str">
        <f t="shared" si="122"/>
        <v/>
      </c>
      <c r="AJ297" s="41" t="str">
        <f t="shared" si="123"/>
        <v/>
      </c>
      <c r="AK297" s="41" t="str">
        <f t="shared" si="124"/>
        <v/>
      </c>
      <c r="AL297" s="44">
        <f t="shared" si="125"/>
        <v>571.64</v>
      </c>
      <c r="AM297" s="44">
        <f t="shared" si="126"/>
        <v>646.54</v>
      </c>
      <c r="AN297" s="40">
        <f t="shared" si="127"/>
        <v>0</v>
      </c>
      <c r="AO297" s="45">
        <f t="shared" si="128"/>
        <v>2.8574476651868366E-2</v>
      </c>
      <c r="AP297" s="40">
        <f t="shared" si="129"/>
        <v>0</v>
      </c>
      <c r="AQ297" s="41">
        <v>0</v>
      </c>
      <c r="AR297" s="40">
        <f t="shared" si="130"/>
        <v>0</v>
      </c>
      <c r="AS297" s="40">
        <f t="shared" si="131"/>
        <v>541410</v>
      </c>
      <c r="AT297" s="40">
        <f t="shared" si="132"/>
        <v>2057392.7000000002</v>
      </c>
      <c r="AU297" s="40">
        <f t="shared" si="133"/>
        <v>-541410</v>
      </c>
      <c r="AV297" s="46">
        <f t="shared" si="134"/>
        <v>0</v>
      </c>
      <c r="AW297" s="40">
        <f>AX297-AV297</f>
        <v>0</v>
      </c>
      <c r="AX297" s="59">
        <f>IF(D297&gt;AV297,AV297+(D297-AV297),AV297)</f>
        <v>0</v>
      </c>
    </row>
    <row r="298" spans="1:50" ht="15" customHeight="1" x14ac:dyDescent="0.25">
      <c r="A298" s="51">
        <v>27</v>
      </c>
      <c r="B298" s="51">
        <v>5300</v>
      </c>
      <c r="C298" s="52" t="s">
        <v>698</v>
      </c>
      <c r="D298" s="39">
        <v>0</v>
      </c>
      <c r="E298" s="40">
        <v>0</v>
      </c>
      <c r="F298" s="41">
        <v>7307</v>
      </c>
      <c r="G298" s="40">
        <v>7934</v>
      </c>
      <c r="H298" s="42">
        <v>2.7330000000000001</v>
      </c>
      <c r="I298" s="41">
        <v>1744</v>
      </c>
      <c r="J298" s="43">
        <f t="shared" si="108"/>
        <v>0.2198</v>
      </c>
      <c r="K298" s="41">
        <v>332</v>
      </c>
      <c r="L298" s="41">
        <v>2942</v>
      </c>
      <c r="M298" s="41">
        <v>595</v>
      </c>
      <c r="N298" s="41">
        <f t="shared" si="109"/>
        <v>11.284800000000001</v>
      </c>
      <c r="O298" s="41">
        <f t="shared" si="110"/>
        <v>20.224299999999999</v>
      </c>
      <c r="P298" s="41">
        <v>4223</v>
      </c>
      <c r="Q298" s="41">
        <v>4646</v>
      </c>
      <c r="R298" s="41">
        <v>5917</v>
      </c>
      <c r="S298" s="41">
        <v>7400</v>
      </c>
      <c r="T298" s="53">
        <v>7307</v>
      </c>
      <c r="U298" s="53">
        <f t="shared" si="111"/>
        <v>7400</v>
      </c>
      <c r="V298" s="44">
        <f t="shared" si="112"/>
        <v>0</v>
      </c>
      <c r="W298" s="54">
        <v>21650500</v>
      </c>
      <c r="X298" s="55">
        <v>5856689</v>
      </c>
      <c r="Y298" s="41">
        <v>13.330906166360617</v>
      </c>
      <c r="Z298" s="41">
        <f t="shared" si="113"/>
        <v>548.12480000000005</v>
      </c>
      <c r="AA298" s="41">
        <f t="shared" si="114"/>
        <v>0</v>
      </c>
      <c r="AB298" s="41">
        <f t="shared" si="115"/>
        <v>0.426315</v>
      </c>
      <c r="AC298" s="41" t="str">
        <f t="shared" si="116"/>
        <v/>
      </c>
      <c r="AD298" s="41" t="str">
        <f t="shared" si="117"/>
        <v/>
      </c>
      <c r="AE298" s="41" t="str">
        <f t="shared" si="118"/>
        <v/>
      </c>
      <c r="AF298" s="41" t="str">
        <f t="shared" si="119"/>
        <v/>
      </c>
      <c r="AG298" s="41">
        <f t="shared" si="120"/>
        <v>554.74787992000006</v>
      </c>
      <c r="AH298" s="41" t="str">
        <f t="shared" si="121"/>
        <v/>
      </c>
      <c r="AI298" s="41" t="str">
        <f t="shared" si="122"/>
        <v/>
      </c>
      <c r="AJ298" s="41" t="str">
        <f t="shared" si="123"/>
        <v/>
      </c>
      <c r="AK298" s="41" t="str">
        <f t="shared" si="124"/>
        <v/>
      </c>
      <c r="AL298" s="44">
        <f t="shared" si="125"/>
        <v>554.75</v>
      </c>
      <c r="AM298" s="44">
        <f t="shared" si="126"/>
        <v>627.44000000000005</v>
      </c>
      <c r="AN298" s="40">
        <f t="shared" si="127"/>
        <v>0</v>
      </c>
      <c r="AO298" s="45">
        <f t="shared" si="128"/>
        <v>2.8574476651868366E-2</v>
      </c>
      <c r="AP298" s="40">
        <f t="shared" si="129"/>
        <v>0</v>
      </c>
      <c r="AQ298" s="41">
        <v>0</v>
      </c>
      <c r="AR298" s="40">
        <f t="shared" si="130"/>
        <v>0</v>
      </c>
      <c r="AS298" s="40">
        <f t="shared" si="131"/>
        <v>79340</v>
      </c>
      <c r="AT298" s="40">
        <f t="shared" si="132"/>
        <v>292834.45</v>
      </c>
      <c r="AU298" s="40">
        <f t="shared" si="133"/>
        <v>-79340</v>
      </c>
      <c r="AV298" s="46">
        <f t="shared" si="134"/>
        <v>0</v>
      </c>
      <c r="AW298" s="40">
        <f>AX298-AV298</f>
        <v>0</v>
      </c>
      <c r="AX298" s="59">
        <f>IF(D298&gt;AV298,AV298+(D298-AV298),AV298)</f>
        <v>0</v>
      </c>
    </row>
    <row r="299" spans="1:50" ht="15" customHeight="1" x14ac:dyDescent="0.25">
      <c r="A299" s="51">
        <v>27</v>
      </c>
      <c r="B299" s="51">
        <v>5400</v>
      </c>
      <c r="C299" s="52" t="s">
        <v>382</v>
      </c>
      <c r="D299" s="39">
        <v>0</v>
      </c>
      <c r="E299" s="40">
        <v>0</v>
      </c>
      <c r="F299" s="41">
        <v>3504</v>
      </c>
      <c r="G299" s="40">
        <v>3778</v>
      </c>
      <c r="H299" s="42">
        <v>2.8759999999999999</v>
      </c>
      <c r="I299" s="41">
        <v>780</v>
      </c>
      <c r="J299" s="43">
        <f t="shared" si="108"/>
        <v>0.20649999999999999</v>
      </c>
      <c r="K299" s="41">
        <v>156</v>
      </c>
      <c r="L299" s="41">
        <v>1266</v>
      </c>
      <c r="M299" s="41">
        <v>272</v>
      </c>
      <c r="N299" s="41">
        <f t="shared" si="109"/>
        <v>12.3223</v>
      </c>
      <c r="O299" s="41">
        <f t="shared" si="110"/>
        <v>21.485000000000003</v>
      </c>
      <c r="P299" s="41">
        <v>1993</v>
      </c>
      <c r="Q299" s="41">
        <v>2640</v>
      </c>
      <c r="R299" s="41">
        <v>2822</v>
      </c>
      <c r="S299" s="41">
        <v>3236</v>
      </c>
      <c r="T299" s="53">
        <v>3504</v>
      </c>
      <c r="U299" s="53">
        <f t="shared" si="111"/>
        <v>3504</v>
      </c>
      <c r="V299" s="44">
        <f t="shared" si="112"/>
        <v>0</v>
      </c>
      <c r="W299" s="54">
        <v>8535180</v>
      </c>
      <c r="X299" s="55">
        <v>3153609</v>
      </c>
      <c r="Y299" s="41">
        <v>34.557596791954246</v>
      </c>
      <c r="Z299" s="41">
        <f t="shared" si="113"/>
        <v>101.3959</v>
      </c>
      <c r="AA299" s="41">
        <f t="shared" si="114"/>
        <v>0</v>
      </c>
      <c r="AB299" s="41">
        <f t="shared" si="115"/>
        <v>0.426315</v>
      </c>
      <c r="AC299" s="41" t="str">
        <f t="shared" si="116"/>
        <v/>
      </c>
      <c r="AD299" s="41" t="str">
        <f t="shared" si="117"/>
        <v/>
      </c>
      <c r="AE299" s="41" t="str">
        <f t="shared" si="118"/>
        <v/>
      </c>
      <c r="AF299" s="41" t="str">
        <f t="shared" si="119"/>
        <v/>
      </c>
      <c r="AG299" s="41">
        <f t="shared" si="120"/>
        <v>551.90237857000011</v>
      </c>
      <c r="AH299" s="41" t="str">
        <f t="shared" si="121"/>
        <v/>
      </c>
      <c r="AI299" s="41" t="str">
        <f t="shared" si="122"/>
        <v/>
      </c>
      <c r="AJ299" s="41" t="str">
        <f t="shared" si="123"/>
        <v/>
      </c>
      <c r="AK299" s="41" t="str">
        <f t="shared" si="124"/>
        <v/>
      </c>
      <c r="AL299" s="44">
        <f t="shared" si="125"/>
        <v>551.9</v>
      </c>
      <c r="AM299" s="44">
        <f t="shared" si="126"/>
        <v>624.22</v>
      </c>
      <c r="AN299" s="40">
        <f t="shared" si="127"/>
        <v>0</v>
      </c>
      <c r="AO299" s="45">
        <f t="shared" si="128"/>
        <v>2.8574476651868366E-2</v>
      </c>
      <c r="AP299" s="40">
        <f t="shared" si="129"/>
        <v>0</v>
      </c>
      <c r="AQ299" s="41">
        <v>0</v>
      </c>
      <c r="AR299" s="40">
        <f t="shared" si="130"/>
        <v>0</v>
      </c>
      <c r="AS299" s="40">
        <f t="shared" si="131"/>
        <v>37780</v>
      </c>
      <c r="AT299" s="40">
        <f t="shared" si="132"/>
        <v>157680.45000000001</v>
      </c>
      <c r="AU299" s="40">
        <f t="shared" si="133"/>
        <v>-37780</v>
      </c>
      <c r="AV299" s="46">
        <f t="shared" si="134"/>
        <v>0</v>
      </c>
      <c r="AW299" s="40">
        <f>AX299-AV299</f>
        <v>0</v>
      </c>
      <c r="AX299" s="59">
        <f>IF(D299&gt;AV299,AV299+(D299-AV299),AV299)</f>
        <v>0</v>
      </c>
    </row>
    <row r="300" spans="1:50" ht="15" customHeight="1" x14ac:dyDescent="0.25">
      <c r="A300" s="51">
        <v>27</v>
      </c>
      <c r="B300" s="51">
        <v>5500</v>
      </c>
      <c r="C300" s="52" t="s">
        <v>318</v>
      </c>
      <c r="D300" s="39">
        <v>0</v>
      </c>
      <c r="E300" s="40">
        <v>0</v>
      </c>
      <c r="F300" s="41">
        <v>2777</v>
      </c>
      <c r="G300" s="40">
        <v>2956</v>
      </c>
      <c r="H300" s="42">
        <v>2.9740000000000002</v>
      </c>
      <c r="I300" s="41">
        <v>528</v>
      </c>
      <c r="J300" s="43">
        <f t="shared" si="108"/>
        <v>0.17860000000000001</v>
      </c>
      <c r="K300" s="41">
        <v>122</v>
      </c>
      <c r="L300" s="41">
        <v>1057</v>
      </c>
      <c r="M300" s="41">
        <v>130</v>
      </c>
      <c r="N300" s="41">
        <f t="shared" si="109"/>
        <v>11.5421</v>
      </c>
      <c r="O300" s="41">
        <f t="shared" si="110"/>
        <v>12.298999999999999</v>
      </c>
      <c r="P300" s="41">
        <v>977</v>
      </c>
      <c r="Q300" s="41">
        <v>1391</v>
      </c>
      <c r="R300" s="41">
        <v>1450</v>
      </c>
      <c r="S300" s="41">
        <v>2544</v>
      </c>
      <c r="T300" s="53">
        <v>2777</v>
      </c>
      <c r="U300" s="53">
        <f t="shared" si="111"/>
        <v>2777</v>
      </c>
      <c r="V300" s="44">
        <f t="shared" si="112"/>
        <v>0</v>
      </c>
      <c r="W300" s="54">
        <v>5872061</v>
      </c>
      <c r="X300" s="55">
        <v>1979279</v>
      </c>
      <c r="Y300" s="41">
        <v>21.553910674489611</v>
      </c>
      <c r="Z300" s="41">
        <f t="shared" si="113"/>
        <v>128.83969999999999</v>
      </c>
      <c r="AA300" s="41">
        <f t="shared" si="114"/>
        <v>0</v>
      </c>
      <c r="AB300" s="41">
        <f t="shared" si="115"/>
        <v>0.426315</v>
      </c>
      <c r="AC300" s="41">
        <f t="shared" si="116"/>
        <v>0.91200000000000003</v>
      </c>
      <c r="AD300" s="41" t="str">
        <f t="shared" si="117"/>
        <v/>
      </c>
      <c r="AE300" s="41" t="str">
        <f t="shared" si="118"/>
        <v/>
      </c>
      <c r="AF300" s="41" t="str">
        <f t="shared" si="119"/>
        <v/>
      </c>
      <c r="AG300" s="41">
        <f t="shared" si="120"/>
        <v>541.33324699000002</v>
      </c>
      <c r="AH300" s="41" t="str">
        <f t="shared" si="121"/>
        <v/>
      </c>
      <c r="AI300" s="41">
        <f t="shared" si="122"/>
        <v>549.13592125488003</v>
      </c>
      <c r="AJ300" s="41" t="str">
        <f t="shared" si="123"/>
        <v/>
      </c>
      <c r="AK300" s="41">
        <f t="shared" si="124"/>
        <v>1</v>
      </c>
      <c r="AL300" s="44">
        <f t="shared" si="125"/>
        <v>549.14</v>
      </c>
      <c r="AM300" s="44">
        <f t="shared" si="126"/>
        <v>621.1</v>
      </c>
      <c r="AN300" s="40">
        <f t="shared" si="127"/>
        <v>0</v>
      </c>
      <c r="AO300" s="45">
        <f t="shared" si="128"/>
        <v>2.8574476651868366E-2</v>
      </c>
      <c r="AP300" s="40">
        <f t="shared" si="129"/>
        <v>0</v>
      </c>
      <c r="AQ300" s="41">
        <v>0</v>
      </c>
      <c r="AR300" s="40">
        <f t="shared" si="130"/>
        <v>0</v>
      </c>
      <c r="AS300" s="40">
        <f t="shared" si="131"/>
        <v>29560</v>
      </c>
      <c r="AT300" s="40">
        <f t="shared" si="132"/>
        <v>98963.950000000012</v>
      </c>
      <c r="AU300" s="40">
        <f t="shared" si="133"/>
        <v>-29560</v>
      </c>
      <c r="AV300" s="46">
        <f t="shared" si="134"/>
        <v>0</v>
      </c>
      <c r="AW300" s="40">
        <f>AX300-AV300</f>
        <v>0</v>
      </c>
      <c r="AX300" s="59">
        <f>IF(D300&gt;AV300,AV300+(D300-AV300),AV300)</f>
        <v>0</v>
      </c>
    </row>
    <row r="301" spans="1:50" ht="15" customHeight="1" x14ac:dyDescent="0.25">
      <c r="A301" s="51">
        <v>27</v>
      </c>
      <c r="B301" s="51">
        <v>5600</v>
      </c>
      <c r="C301" s="52" t="s">
        <v>167</v>
      </c>
      <c r="D301" s="39">
        <v>0</v>
      </c>
      <c r="E301" s="40">
        <v>0</v>
      </c>
      <c r="F301" s="41">
        <v>5379</v>
      </c>
      <c r="G301" s="40">
        <v>5986</v>
      </c>
      <c r="H301" s="42">
        <v>2.8450000000000002</v>
      </c>
      <c r="I301" s="41">
        <v>1631</v>
      </c>
      <c r="J301" s="43">
        <f t="shared" si="108"/>
        <v>0.27250000000000002</v>
      </c>
      <c r="K301" s="41">
        <v>159</v>
      </c>
      <c r="L301" s="41">
        <v>2196</v>
      </c>
      <c r="M301" s="41">
        <v>161</v>
      </c>
      <c r="N301" s="41">
        <f t="shared" si="109"/>
        <v>7.2403999999999993</v>
      </c>
      <c r="O301" s="41">
        <f t="shared" si="110"/>
        <v>7.3315000000000001</v>
      </c>
      <c r="P301" s="41">
        <v>1656</v>
      </c>
      <c r="Q301" s="41">
        <v>4252</v>
      </c>
      <c r="R301" s="41">
        <v>5199</v>
      </c>
      <c r="S301" s="41">
        <v>5630</v>
      </c>
      <c r="T301" s="53">
        <v>5379</v>
      </c>
      <c r="U301" s="53">
        <f t="shared" si="111"/>
        <v>5630</v>
      </c>
      <c r="V301" s="44">
        <f t="shared" si="112"/>
        <v>0</v>
      </c>
      <c r="W301" s="54">
        <v>11196436</v>
      </c>
      <c r="X301" s="55">
        <v>4660738</v>
      </c>
      <c r="Y301" s="41">
        <v>35.99903397235817</v>
      </c>
      <c r="Z301" s="41">
        <f t="shared" si="113"/>
        <v>149.42070000000001</v>
      </c>
      <c r="AA301" s="41">
        <f t="shared" si="114"/>
        <v>0</v>
      </c>
      <c r="AB301" s="41">
        <f t="shared" si="115"/>
        <v>0.426315</v>
      </c>
      <c r="AC301" s="41" t="str">
        <f t="shared" si="116"/>
        <v/>
      </c>
      <c r="AD301" s="41" t="str">
        <f t="shared" si="117"/>
        <v/>
      </c>
      <c r="AE301" s="41" t="str">
        <f t="shared" si="118"/>
        <v/>
      </c>
      <c r="AF301" s="41" t="str">
        <f t="shared" si="119"/>
        <v/>
      </c>
      <c r="AG301" s="41">
        <f t="shared" si="120"/>
        <v>524.44633395999995</v>
      </c>
      <c r="AH301" s="41" t="str">
        <f t="shared" si="121"/>
        <v/>
      </c>
      <c r="AI301" s="41" t="str">
        <f t="shared" si="122"/>
        <v/>
      </c>
      <c r="AJ301" s="41" t="str">
        <f t="shared" si="123"/>
        <v/>
      </c>
      <c r="AK301" s="41" t="str">
        <f t="shared" si="124"/>
        <v/>
      </c>
      <c r="AL301" s="44">
        <f t="shared" si="125"/>
        <v>524.45000000000005</v>
      </c>
      <c r="AM301" s="44">
        <f t="shared" si="126"/>
        <v>593.16999999999996</v>
      </c>
      <c r="AN301" s="40">
        <f t="shared" si="127"/>
        <v>0</v>
      </c>
      <c r="AO301" s="45">
        <f t="shared" si="128"/>
        <v>2.8574476651868366E-2</v>
      </c>
      <c r="AP301" s="40">
        <f t="shared" si="129"/>
        <v>0</v>
      </c>
      <c r="AQ301" s="41">
        <v>0</v>
      </c>
      <c r="AR301" s="40">
        <f t="shared" si="130"/>
        <v>0</v>
      </c>
      <c r="AS301" s="40">
        <f t="shared" si="131"/>
        <v>59860</v>
      </c>
      <c r="AT301" s="40">
        <f t="shared" si="132"/>
        <v>233036.90000000002</v>
      </c>
      <c r="AU301" s="40">
        <f t="shared" si="133"/>
        <v>-59860</v>
      </c>
      <c r="AV301" s="46">
        <f t="shared" si="134"/>
        <v>0</v>
      </c>
      <c r="AW301" s="40">
        <f>AX301-AV301</f>
        <v>0</v>
      </c>
      <c r="AX301" s="59">
        <f>IF(D301&gt;AV301,AV301+(D301-AV301),AV301)</f>
        <v>0</v>
      </c>
    </row>
    <row r="302" spans="1:50" ht="15" customHeight="1" x14ac:dyDescent="0.25">
      <c r="A302" s="51">
        <v>27</v>
      </c>
      <c r="B302" s="51">
        <v>5800</v>
      </c>
      <c r="C302" s="52" t="s">
        <v>528</v>
      </c>
      <c r="D302" s="39">
        <v>0</v>
      </c>
      <c r="E302" s="40">
        <v>0</v>
      </c>
      <c r="F302" s="41">
        <v>6384</v>
      </c>
      <c r="G302" s="40">
        <v>8108</v>
      </c>
      <c r="H302" s="42">
        <v>2.9620000000000002</v>
      </c>
      <c r="I302" s="41">
        <v>751</v>
      </c>
      <c r="J302" s="43">
        <f t="shared" si="108"/>
        <v>9.2600000000000002E-2</v>
      </c>
      <c r="K302" s="41">
        <v>161</v>
      </c>
      <c r="L302" s="41">
        <v>2782</v>
      </c>
      <c r="M302" s="41">
        <v>509</v>
      </c>
      <c r="N302" s="41">
        <f t="shared" si="109"/>
        <v>5.7872000000000003</v>
      </c>
      <c r="O302" s="41">
        <f t="shared" si="110"/>
        <v>18.296200000000002</v>
      </c>
      <c r="P302" s="41">
        <v>2878</v>
      </c>
      <c r="Q302" s="41">
        <v>3236</v>
      </c>
      <c r="R302" s="41">
        <v>3439</v>
      </c>
      <c r="S302" s="41">
        <v>4358</v>
      </c>
      <c r="T302" s="53">
        <v>6384</v>
      </c>
      <c r="U302" s="53">
        <f t="shared" si="111"/>
        <v>6384</v>
      </c>
      <c r="V302" s="44">
        <f t="shared" si="112"/>
        <v>0</v>
      </c>
      <c r="W302" s="54">
        <v>20682979</v>
      </c>
      <c r="X302" s="55">
        <v>4945408</v>
      </c>
      <c r="Y302" s="41">
        <v>30.759570314611498</v>
      </c>
      <c r="Z302" s="41">
        <f t="shared" si="113"/>
        <v>207.54519999999999</v>
      </c>
      <c r="AA302" s="41">
        <f t="shared" si="114"/>
        <v>0</v>
      </c>
      <c r="AB302" s="41">
        <f t="shared" si="115"/>
        <v>0.426315</v>
      </c>
      <c r="AC302" s="41" t="str">
        <f t="shared" si="116"/>
        <v/>
      </c>
      <c r="AD302" s="41" t="str">
        <f t="shared" si="117"/>
        <v/>
      </c>
      <c r="AE302" s="41" t="str">
        <f t="shared" si="118"/>
        <v/>
      </c>
      <c r="AF302" s="41" t="str">
        <f t="shared" si="119"/>
        <v/>
      </c>
      <c r="AG302" s="41">
        <f t="shared" si="120"/>
        <v>508.81249888000002</v>
      </c>
      <c r="AH302" s="41" t="str">
        <f t="shared" si="121"/>
        <v/>
      </c>
      <c r="AI302" s="41" t="str">
        <f t="shared" si="122"/>
        <v/>
      </c>
      <c r="AJ302" s="41" t="str">
        <f t="shared" si="123"/>
        <v/>
      </c>
      <c r="AK302" s="41" t="str">
        <f t="shared" si="124"/>
        <v/>
      </c>
      <c r="AL302" s="44">
        <f t="shared" si="125"/>
        <v>508.81</v>
      </c>
      <c r="AM302" s="44">
        <f t="shared" si="126"/>
        <v>575.48</v>
      </c>
      <c r="AN302" s="40">
        <f t="shared" si="127"/>
        <v>0</v>
      </c>
      <c r="AO302" s="45">
        <f t="shared" si="128"/>
        <v>2.8574476651868366E-2</v>
      </c>
      <c r="AP302" s="40">
        <f t="shared" si="129"/>
        <v>0</v>
      </c>
      <c r="AQ302" s="41">
        <v>0</v>
      </c>
      <c r="AR302" s="40">
        <f t="shared" si="130"/>
        <v>0</v>
      </c>
      <c r="AS302" s="40">
        <f t="shared" si="131"/>
        <v>81080</v>
      </c>
      <c r="AT302" s="40">
        <f t="shared" si="132"/>
        <v>247270.40000000002</v>
      </c>
      <c r="AU302" s="40">
        <f t="shared" si="133"/>
        <v>-81080</v>
      </c>
      <c r="AV302" s="46">
        <f t="shared" si="134"/>
        <v>0</v>
      </c>
      <c r="AW302" s="40">
        <f>AX302-AV302</f>
        <v>0</v>
      </c>
      <c r="AX302" s="59">
        <f>IF(D302&gt;AV302,AV302+(D302-AV302),AV302)</f>
        <v>0</v>
      </c>
    </row>
    <row r="303" spans="1:50" ht="15" customHeight="1" x14ac:dyDescent="0.25">
      <c r="A303" s="51">
        <v>27</v>
      </c>
      <c r="B303" s="51">
        <v>6000</v>
      </c>
      <c r="C303" s="52" t="s">
        <v>224</v>
      </c>
      <c r="D303" s="39">
        <v>0</v>
      </c>
      <c r="E303" s="40">
        <v>0</v>
      </c>
      <c r="F303" s="41">
        <v>60797</v>
      </c>
      <c r="G303" s="40">
        <v>64567</v>
      </c>
      <c r="H303" s="42">
        <v>2.5640000000000001</v>
      </c>
      <c r="I303" s="41">
        <v>62530</v>
      </c>
      <c r="J303" s="43">
        <f t="shared" si="108"/>
        <v>0.96850000000000003</v>
      </c>
      <c r="K303" s="41">
        <v>328</v>
      </c>
      <c r="L303" s="41">
        <v>25798</v>
      </c>
      <c r="M303" s="41">
        <v>1800</v>
      </c>
      <c r="N303" s="41">
        <f t="shared" si="109"/>
        <v>1.2713999999999999</v>
      </c>
      <c r="O303" s="41">
        <f t="shared" si="110"/>
        <v>6.9773000000000005</v>
      </c>
      <c r="P303" s="41">
        <v>6938</v>
      </c>
      <c r="Q303" s="41">
        <v>16263</v>
      </c>
      <c r="R303" s="41">
        <v>39311</v>
      </c>
      <c r="S303" s="41">
        <v>54901</v>
      </c>
      <c r="T303" s="53">
        <v>60797</v>
      </c>
      <c r="U303" s="53">
        <f t="shared" si="111"/>
        <v>60797</v>
      </c>
      <c r="V303" s="44">
        <f t="shared" si="112"/>
        <v>0</v>
      </c>
      <c r="W303" s="54">
        <v>133123676</v>
      </c>
      <c r="X303" s="55">
        <v>39622771</v>
      </c>
      <c r="Y303" s="41">
        <v>35.182672661031631</v>
      </c>
      <c r="Z303" s="41">
        <f t="shared" si="113"/>
        <v>1728.0381</v>
      </c>
      <c r="AA303" s="41">
        <f t="shared" si="114"/>
        <v>0</v>
      </c>
      <c r="AB303" s="41">
        <f t="shared" si="115"/>
        <v>0.426315</v>
      </c>
      <c r="AC303" s="41" t="str">
        <f t="shared" si="116"/>
        <v/>
      </c>
      <c r="AD303" s="41" t="str">
        <f t="shared" si="117"/>
        <v/>
      </c>
      <c r="AE303" s="41" t="str">
        <f t="shared" si="118"/>
        <v/>
      </c>
      <c r="AF303" s="41" t="str">
        <f t="shared" si="119"/>
        <v/>
      </c>
      <c r="AG303" s="41">
        <f t="shared" si="120"/>
        <v>0</v>
      </c>
      <c r="AH303" s="41">
        <f t="shared" si="121"/>
        <v>554.20573921499999</v>
      </c>
      <c r="AI303" s="41" t="str">
        <f t="shared" si="122"/>
        <v/>
      </c>
      <c r="AJ303" s="41" t="str">
        <f t="shared" si="123"/>
        <v/>
      </c>
      <c r="AK303" s="41" t="str">
        <f t="shared" si="124"/>
        <v/>
      </c>
      <c r="AL303" s="44">
        <f t="shared" si="125"/>
        <v>554.21</v>
      </c>
      <c r="AM303" s="44">
        <f t="shared" si="126"/>
        <v>626.83000000000004</v>
      </c>
      <c r="AN303" s="40">
        <f t="shared" si="127"/>
        <v>0</v>
      </c>
      <c r="AO303" s="45">
        <f t="shared" si="128"/>
        <v>2.8574476651868366E-2</v>
      </c>
      <c r="AP303" s="40">
        <f t="shared" si="129"/>
        <v>0</v>
      </c>
      <c r="AQ303" s="41">
        <v>0</v>
      </c>
      <c r="AR303" s="40">
        <f t="shared" si="130"/>
        <v>0</v>
      </c>
      <c r="AS303" s="40">
        <f t="shared" si="131"/>
        <v>645670</v>
      </c>
      <c r="AT303" s="40">
        <f t="shared" si="132"/>
        <v>1981138.55</v>
      </c>
      <c r="AU303" s="40">
        <f t="shared" si="133"/>
        <v>-645670</v>
      </c>
      <c r="AV303" s="46">
        <f t="shared" si="134"/>
        <v>0</v>
      </c>
      <c r="AW303" s="40">
        <f>AX303-AV303</f>
        <v>0</v>
      </c>
      <c r="AX303" s="59">
        <f>IF(D303&gt;AV303,AV303+(D303-AV303),AV303)</f>
        <v>0</v>
      </c>
    </row>
    <row r="304" spans="1:50" ht="15" customHeight="1" x14ac:dyDescent="0.25">
      <c r="A304" s="51">
        <v>27</v>
      </c>
      <c r="B304" s="51">
        <v>6600</v>
      </c>
      <c r="C304" s="52" t="s">
        <v>189</v>
      </c>
      <c r="D304" s="39">
        <v>0</v>
      </c>
      <c r="E304" s="40">
        <v>0</v>
      </c>
      <c r="F304" s="41">
        <v>4671</v>
      </c>
      <c r="G304" s="40">
        <v>6374</v>
      </c>
      <c r="H304" s="42">
        <v>2.7850000000000001</v>
      </c>
      <c r="I304" s="41">
        <v>1262</v>
      </c>
      <c r="J304" s="43">
        <f t="shared" si="108"/>
        <v>0.19800000000000001</v>
      </c>
      <c r="K304" s="41">
        <v>159</v>
      </c>
      <c r="L304" s="41">
        <v>2064</v>
      </c>
      <c r="M304" s="41">
        <v>294</v>
      </c>
      <c r="N304" s="41">
        <f t="shared" si="109"/>
        <v>7.7035000000000009</v>
      </c>
      <c r="O304" s="41">
        <f t="shared" si="110"/>
        <v>14.244200000000001</v>
      </c>
      <c r="P304" s="41">
        <v>517</v>
      </c>
      <c r="Q304" s="41">
        <v>4070</v>
      </c>
      <c r="R304" s="41">
        <v>4443</v>
      </c>
      <c r="S304" s="41">
        <v>4699</v>
      </c>
      <c r="T304" s="53">
        <v>4671</v>
      </c>
      <c r="U304" s="53">
        <f t="shared" si="111"/>
        <v>4699</v>
      </c>
      <c r="V304" s="44">
        <f t="shared" si="112"/>
        <v>0</v>
      </c>
      <c r="W304" s="54">
        <v>10398952</v>
      </c>
      <c r="X304" s="55">
        <v>5260418</v>
      </c>
      <c r="Y304" s="41">
        <v>25.141257025129075</v>
      </c>
      <c r="Z304" s="41">
        <f t="shared" si="113"/>
        <v>185.7902</v>
      </c>
      <c r="AA304" s="41">
        <f t="shared" si="114"/>
        <v>0</v>
      </c>
      <c r="AB304" s="41">
        <f t="shared" si="115"/>
        <v>0.426315</v>
      </c>
      <c r="AC304" s="41" t="str">
        <f t="shared" si="116"/>
        <v/>
      </c>
      <c r="AD304" s="41" t="str">
        <f t="shared" si="117"/>
        <v/>
      </c>
      <c r="AE304" s="41" t="str">
        <f t="shared" si="118"/>
        <v/>
      </c>
      <c r="AF304" s="41" t="str">
        <f t="shared" si="119"/>
        <v/>
      </c>
      <c r="AG304" s="41">
        <f t="shared" si="120"/>
        <v>530.83299765000004</v>
      </c>
      <c r="AH304" s="41" t="str">
        <f t="shared" si="121"/>
        <v/>
      </c>
      <c r="AI304" s="41" t="str">
        <f t="shared" si="122"/>
        <v/>
      </c>
      <c r="AJ304" s="41" t="str">
        <f t="shared" si="123"/>
        <v/>
      </c>
      <c r="AK304" s="41" t="str">
        <f t="shared" si="124"/>
        <v/>
      </c>
      <c r="AL304" s="44">
        <f t="shared" si="125"/>
        <v>530.83000000000004</v>
      </c>
      <c r="AM304" s="44">
        <f t="shared" si="126"/>
        <v>600.39</v>
      </c>
      <c r="AN304" s="40">
        <f t="shared" si="127"/>
        <v>0</v>
      </c>
      <c r="AO304" s="45">
        <f t="shared" si="128"/>
        <v>2.8574476651868366E-2</v>
      </c>
      <c r="AP304" s="40">
        <f t="shared" si="129"/>
        <v>0</v>
      </c>
      <c r="AQ304" s="41">
        <v>0</v>
      </c>
      <c r="AR304" s="40">
        <f t="shared" si="130"/>
        <v>0</v>
      </c>
      <c r="AS304" s="40">
        <f t="shared" si="131"/>
        <v>63740</v>
      </c>
      <c r="AT304" s="40">
        <f t="shared" si="132"/>
        <v>263020.90000000002</v>
      </c>
      <c r="AU304" s="40">
        <f t="shared" si="133"/>
        <v>-63740</v>
      </c>
      <c r="AV304" s="46">
        <f t="shared" si="134"/>
        <v>0</v>
      </c>
      <c r="AW304" s="40">
        <f>AX304-AV304</f>
        <v>0</v>
      </c>
      <c r="AX304" s="59">
        <f>IF(D304&gt;AV304,AV304+(D304-AV304),AV304)</f>
        <v>0</v>
      </c>
    </row>
    <row r="305" spans="1:50" ht="15" customHeight="1" x14ac:dyDescent="0.25">
      <c r="A305" s="51">
        <v>27</v>
      </c>
      <c r="B305" s="51">
        <v>8800</v>
      </c>
      <c r="C305" s="52" t="s">
        <v>521</v>
      </c>
      <c r="D305" s="39">
        <v>78313191</v>
      </c>
      <c r="E305" s="40">
        <v>0</v>
      </c>
      <c r="F305" s="41">
        <v>382578</v>
      </c>
      <c r="G305" s="40">
        <v>435885</v>
      </c>
      <c r="H305" s="42">
        <v>2.2519999999999998</v>
      </c>
      <c r="I305" s="41">
        <v>335545</v>
      </c>
      <c r="J305" s="43">
        <f t="shared" si="108"/>
        <v>0.76980000000000004</v>
      </c>
      <c r="K305" s="41">
        <v>83277</v>
      </c>
      <c r="L305" s="41">
        <v>188017</v>
      </c>
      <c r="M305" s="41">
        <v>44864</v>
      </c>
      <c r="N305" s="41">
        <f t="shared" si="109"/>
        <v>44.292300000000004</v>
      </c>
      <c r="O305" s="41">
        <f t="shared" si="110"/>
        <v>23.861699999999999</v>
      </c>
      <c r="P305" s="41">
        <v>434400</v>
      </c>
      <c r="Q305" s="41">
        <v>370951</v>
      </c>
      <c r="R305" s="41">
        <v>368383</v>
      </c>
      <c r="S305" s="41">
        <v>382618</v>
      </c>
      <c r="T305" s="53">
        <v>382578</v>
      </c>
      <c r="U305" s="53">
        <f t="shared" si="111"/>
        <v>434400</v>
      </c>
      <c r="V305" s="44">
        <f t="shared" si="112"/>
        <v>0</v>
      </c>
      <c r="W305" s="54">
        <v>690504656</v>
      </c>
      <c r="X305" s="55">
        <v>375129903</v>
      </c>
      <c r="Y305" s="41">
        <v>57.468077844376111</v>
      </c>
      <c r="Z305" s="41">
        <f t="shared" si="113"/>
        <v>6657.2263000000003</v>
      </c>
      <c r="AA305" s="41">
        <f t="shared" si="114"/>
        <v>0</v>
      </c>
      <c r="AB305" s="41">
        <f t="shared" si="115"/>
        <v>0.426315</v>
      </c>
      <c r="AC305" s="41" t="str">
        <f t="shared" si="116"/>
        <v/>
      </c>
      <c r="AD305" s="41" t="str">
        <f t="shared" si="117"/>
        <v/>
      </c>
      <c r="AE305" s="41" t="str">
        <f t="shared" si="118"/>
        <v/>
      </c>
      <c r="AF305" s="41" t="str">
        <f t="shared" si="119"/>
        <v/>
      </c>
      <c r="AG305" s="41">
        <f t="shared" si="120"/>
        <v>0</v>
      </c>
      <c r="AH305" s="41">
        <f t="shared" si="121"/>
        <v>754.6567966099999</v>
      </c>
      <c r="AI305" s="41" t="str">
        <f t="shared" si="122"/>
        <v/>
      </c>
      <c r="AJ305" s="41" t="str">
        <f t="shared" si="123"/>
        <v/>
      </c>
      <c r="AK305" s="41" t="str">
        <f t="shared" si="124"/>
        <v/>
      </c>
      <c r="AL305" s="44">
        <f t="shared" si="125"/>
        <v>754.66</v>
      </c>
      <c r="AM305" s="44">
        <f t="shared" si="126"/>
        <v>853.55</v>
      </c>
      <c r="AN305" s="40">
        <f t="shared" si="127"/>
        <v>77677149</v>
      </c>
      <c r="AO305" s="45">
        <f t="shared" si="128"/>
        <v>2.8574476651868366E-2</v>
      </c>
      <c r="AP305" s="40">
        <f t="shared" si="129"/>
        <v>-18174.567278607661</v>
      </c>
      <c r="AQ305" s="41">
        <v>0</v>
      </c>
      <c r="AR305" s="40">
        <f t="shared" si="130"/>
        <v>77677149</v>
      </c>
      <c r="AS305" s="40">
        <f t="shared" si="131"/>
        <v>4358850</v>
      </c>
      <c r="AT305" s="40">
        <f t="shared" si="132"/>
        <v>18756495.150000002</v>
      </c>
      <c r="AU305" s="40">
        <f t="shared" si="133"/>
        <v>73954341</v>
      </c>
      <c r="AV305" s="46">
        <f t="shared" si="134"/>
        <v>77677149</v>
      </c>
      <c r="AW305" s="40">
        <f>AX305-AV305</f>
        <v>636042</v>
      </c>
      <c r="AX305" s="59">
        <f>IF(D305&gt;AV305,AV305+(D305-AV305),AV305)</f>
        <v>78313191</v>
      </c>
    </row>
    <row r="306" spans="1:50" ht="15" customHeight="1" x14ac:dyDescent="0.25">
      <c r="A306" s="51">
        <v>27</v>
      </c>
      <c r="B306" s="51">
        <v>9100</v>
      </c>
      <c r="C306" s="52" t="s">
        <v>677</v>
      </c>
      <c r="D306" s="39">
        <v>640386</v>
      </c>
      <c r="E306" s="40">
        <v>0</v>
      </c>
      <c r="F306" s="41">
        <v>8226</v>
      </c>
      <c r="G306" s="40">
        <v>9020</v>
      </c>
      <c r="H306" s="42">
        <v>2.165</v>
      </c>
      <c r="I306" s="41">
        <v>3834</v>
      </c>
      <c r="J306" s="43">
        <f t="shared" si="108"/>
        <v>0.42509999999999998</v>
      </c>
      <c r="K306" s="41">
        <v>167</v>
      </c>
      <c r="L306" s="41">
        <v>4081</v>
      </c>
      <c r="M306" s="41">
        <v>1945</v>
      </c>
      <c r="N306" s="41">
        <f t="shared" si="109"/>
        <v>4.0921000000000003</v>
      </c>
      <c r="O306" s="41">
        <f t="shared" si="110"/>
        <v>47.6599</v>
      </c>
      <c r="P306" s="41">
        <v>9239</v>
      </c>
      <c r="Q306" s="41">
        <v>7981</v>
      </c>
      <c r="R306" s="41">
        <v>7727</v>
      </c>
      <c r="S306" s="41">
        <v>8012</v>
      </c>
      <c r="T306" s="53">
        <v>8226</v>
      </c>
      <c r="U306" s="53">
        <f t="shared" si="111"/>
        <v>9239</v>
      </c>
      <c r="V306" s="44">
        <f t="shared" si="112"/>
        <v>2.37</v>
      </c>
      <c r="W306" s="54">
        <v>11789996</v>
      </c>
      <c r="X306" s="55">
        <v>7464572</v>
      </c>
      <c r="Y306" s="41">
        <v>2.3694445688551453</v>
      </c>
      <c r="Z306" s="41">
        <f t="shared" si="113"/>
        <v>3471.6997000000001</v>
      </c>
      <c r="AA306" s="41">
        <f t="shared" si="114"/>
        <v>0</v>
      </c>
      <c r="AB306" s="41">
        <f t="shared" si="115"/>
        <v>0.426315</v>
      </c>
      <c r="AC306" s="41" t="str">
        <f t="shared" si="116"/>
        <v/>
      </c>
      <c r="AD306" s="41" t="str">
        <f t="shared" si="117"/>
        <v/>
      </c>
      <c r="AE306" s="41" t="str">
        <f t="shared" si="118"/>
        <v/>
      </c>
      <c r="AF306" s="41" t="str">
        <f t="shared" si="119"/>
        <v/>
      </c>
      <c r="AG306" s="41">
        <f t="shared" si="120"/>
        <v>586.51301178999995</v>
      </c>
      <c r="AH306" s="41" t="str">
        <f t="shared" si="121"/>
        <v/>
      </c>
      <c r="AI306" s="41" t="str">
        <f t="shared" si="122"/>
        <v/>
      </c>
      <c r="AJ306" s="41" t="str">
        <f t="shared" si="123"/>
        <v/>
      </c>
      <c r="AK306" s="41" t="str">
        <f t="shared" si="124"/>
        <v/>
      </c>
      <c r="AL306" s="44">
        <f t="shared" si="125"/>
        <v>586.51</v>
      </c>
      <c r="AM306" s="44">
        <f t="shared" si="126"/>
        <v>663.36</v>
      </c>
      <c r="AN306" s="40">
        <f t="shared" si="127"/>
        <v>957255</v>
      </c>
      <c r="AO306" s="45">
        <f t="shared" si="128"/>
        <v>2.8574476651868366E-2</v>
      </c>
      <c r="AP306" s="40">
        <f t="shared" si="129"/>
        <v>9054.3658422008775</v>
      </c>
      <c r="AQ306" s="41">
        <v>0</v>
      </c>
      <c r="AR306" s="40">
        <f t="shared" si="130"/>
        <v>649440</v>
      </c>
      <c r="AS306" s="40">
        <f t="shared" si="131"/>
        <v>90200</v>
      </c>
      <c r="AT306" s="40">
        <f t="shared" si="132"/>
        <v>373228.60000000003</v>
      </c>
      <c r="AU306" s="40">
        <f t="shared" si="133"/>
        <v>550186</v>
      </c>
      <c r="AV306" s="46">
        <f t="shared" si="134"/>
        <v>649440</v>
      </c>
      <c r="AW306" s="40">
        <f>AX306-AV306</f>
        <v>0</v>
      </c>
      <c r="AX306" s="59">
        <f>IF(D306&gt;AV306,AV306+(D306-AV306),AV306)</f>
        <v>649440</v>
      </c>
    </row>
    <row r="307" spans="1:50" ht="15" customHeight="1" x14ac:dyDescent="0.25">
      <c r="A307" s="51">
        <v>28</v>
      </c>
      <c r="B307" s="51">
        <v>100</v>
      </c>
      <c r="C307" s="52" t="s">
        <v>101</v>
      </c>
      <c r="D307" s="39">
        <v>74554</v>
      </c>
      <c r="E307" s="40">
        <v>0</v>
      </c>
      <c r="F307" s="41">
        <v>466</v>
      </c>
      <c r="G307" s="40">
        <v>487</v>
      </c>
      <c r="H307" s="42">
        <v>2.081</v>
      </c>
      <c r="I307" s="41">
        <v>31</v>
      </c>
      <c r="J307" s="43">
        <f t="shared" si="108"/>
        <v>6.3700000000000007E-2</v>
      </c>
      <c r="K307" s="41">
        <v>80</v>
      </c>
      <c r="L307" s="41">
        <v>297</v>
      </c>
      <c r="M307" s="41">
        <v>81</v>
      </c>
      <c r="N307" s="41">
        <f t="shared" si="109"/>
        <v>26.936</v>
      </c>
      <c r="O307" s="41">
        <f t="shared" si="110"/>
        <v>27.2727</v>
      </c>
      <c r="P307" s="41">
        <v>417</v>
      </c>
      <c r="Q307" s="41">
        <v>418</v>
      </c>
      <c r="R307" s="41">
        <v>415</v>
      </c>
      <c r="S307" s="41">
        <v>517</v>
      </c>
      <c r="T307" s="57">
        <v>466</v>
      </c>
      <c r="U307" s="53">
        <f t="shared" si="111"/>
        <v>517</v>
      </c>
      <c r="V307" s="44">
        <f t="shared" si="112"/>
        <v>5.8</v>
      </c>
      <c r="W307" s="54">
        <v>444614</v>
      </c>
      <c r="X307" s="55">
        <v>133124</v>
      </c>
      <c r="Y307" s="41">
        <v>1.9356282731811885</v>
      </c>
      <c r="Z307" s="41">
        <f t="shared" si="113"/>
        <v>240.74870000000001</v>
      </c>
      <c r="AA307" s="41">
        <f t="shared" si="114"/>
        <v>0</v>
      </c>
      <c r="AB307" s="41">
        <f t="shared" si="115"/>
        <v>0.426315</v>
      </c>
      <c r="AC307" s="41" t="str">
        <f t="shared" si="116"/>
        <v/>
      </c>
      <c r="AD307" s="41" t="str">
        <f t="shared" si="117"/>
        <v/>
      </c>
      <c r="AE307" s="41">
        <f t="shared" si="118"/>
        <v>552.029</v>
      </c>
      <c r="AF307" s="41">
        <f t="shared" si="119"/>
        <v>552.029</v>
      </c>
      <c r="AG307" s="41">
        <f t="shared" si="120"/>
        <v>0</v>
      </c>
      <c r="AH307" s="41" t="str">
        <f t="shared" si="121"/>
        <v/>
      </c>
      <c r="AI307" s="41" t="str">
        <f t="shared" si="122"/>
        <v/>
      </c>
      <c r="AJ307" s="41" t="str">
        <f t="shared" si="123"/>
        <v/>
      </c>
      <c r="AK307" s="41" t="str">
        <f t="shared" si="124"/>
        <v/>
      </c>
      <c r="AL307" s="44">
        <f t="shared" si="125"/>
        <v>552.03</v>
      </c>
      <c r="AM307" s="44">
        <f t="shared" si="126"/>
        <v>624.36</v>
      </c>
      <c r="AN307" s="40">
        <f t="shared" si="127"/>
        <v>114518</v>
      </c>
      <c r="AO307" s="45">
        <f t="shared" si="128"/>
        <v>2.8574476651868366E-2</v>
      </c>
      <c r="AP307" s="40">
        <f t="shared" si="129"/>
        <v>1141.9503849152675</v>
      </c>
      <c r="AQ307" s="41">
        <v>0</v>
      </c>
      <c r="AR307" s="40">
        <f t="shared" si="130"/>
        <v>75696</v>
      </c>
      <c r="AS307" s="40">
        <f t="shared" si="131"/>
        <v>4870</v>
      </c>
      <c r="AT307" s="40">
        <f t="shared" si="132"/>
        <v>6656.2000000000007</v>
      </c>
      <c r="AU307" s="40">
        <f t="shared" si="133"/>
        <v>69684</v>
      </c>
      <c r="AV307" s="46">
        <f t="shared" si="134"/>
        <v>75696</v>
      </c>
      <c r="AW307" s="40">
        <f>AX307-AV307</f>
        <v>0</v>
      </c>
      <c r="AX307" s="59">
        <f>IF(D307&gt;AV307,AV307+(D307-AV307),AV307)</f>
        <v>75696</v>
      </c>
    </row>
    <row r="308" spans="1:50" ht="15" customHeight="1" x14ac:dyDescent="0.25">
      <c r="A308" s="51">
        <v>28</v>
      </c>
      <c r="B308" s="51">
        <v>200</v>
      </c>
      <c r="C308" s="52" t="s">
        <v>112</v>
      </c>
      <c r="D308" s="39">
        <v>1056003</v>
      </c>
      <c r="E308" s="40">
        <v>0</v>
      </c>
      <c r="F308" s="41">
        <v>2868</v>
      </c>
      <c r="G308" s="40">
        <v>2837</v>
      </c>
      <c r="H308" s="42">
        <v>2.181</v>
      </c>
      <c r="I308" s="41">
        <v>1693</v>
      </c>
      <c r="J308" s="43">
        <f t="shared" si="108"/>
        <v>0.5968</v>
      </c>
      <c r="K308" s="41">
        <v>374</v>
      </c>
      <c r="L308" s="41">
        <v>1336</v>
      </c>
      <c r="M308" s="41">
        <v>396</v>
      </c>
      <c r="N308" s="41">
        <f t="shared" si="109"/>
        <v>27.994000000000003</v>
      </c>
      <c r="O308" s="41">
        <f t="shared" si="110"/>
        <v>29.640699999999999</v>
      </c>
      <c r="P308" s="41">
        <v>2619</v>
      </c>
      <c r="Q308" s="41">
        <v>2691</v>
      </c>
      <c r="R308" s="41">
        <v>2846</v>
      </c>
      <c r="S308" s="41">
        <v>2965</v>
      </c>
      <c r="T308" s="53">
        <v>2868</v>
      </c>
      <c r="U308" s="53">
        <f t="shared" si="111"/>
        <v>2965</v>
      </c>
      <c r="V308" s="44">
        <f t="shared" si="112"/>
        <v>4.32</v>
      </c>
      <c r="W308" s="54">
        <v>1880752</v>
      </c>
      <c r="X308" s="55">
        <v>926938</v>
      </c>
      <c r="Y308" s="41">
        <v>2.8421614308637722</v>
      </c>
      <c r="Z308" s="41">
        <f t="shared" si="113"/>
        <v>1009.0912</v>
      </c>
      <c r="AA308" s="41">
        <f t="shared" si="114"/>
        <v>0</v>
      </c>
      <c r="AB308" s="41">
        <f t="shared" si="115"/>
        <v>0.426315</v>
      </c>
      <c r="AC308" s="41">
        <f t="shared" si="116"/>
        <v>0.67400000000000004</v>
      </c>
      <c r="AD308" s="41" t="str">
        <f t="shared" si="117"/>
        <v/>
      </c>
      <c r="AE308" s="41" t="str">
        <f t="shared" si="118"/>
        <v/>
      </c>
      <c r="AF308" s="41" t="str">
        <f t="shared" si="119"/>
        <v/>
      </c>
      <c r="AG308" s="41">
        <f t="shared" si="120"/>
        <v>755.11860740000009</v>
      </c>
      <c r="AH308" s="41" t="str">
        <f t="shared" si="121"/>
        <v/>
      </c>
      <c r="AI308" s="41">
        <f t="shared" si="122"/>
        <v>714.32994138760012</v>
      </c>
      <c r="AJ308" s="41" t="str">
        <f t="shared" si="123"/>
        <v/>
      </c>
      <c r="AK308" s="41">
        <f t="shared" si="124"/>
        <v>1</v>
      </c>
      <c r="AL308" s="44">
        <f t="shared" si="125"/>
        <v>714.33</v>
      </c>
      <c r="AM308" s="44">
        <f t="shared" si="126"/>
        <v>807.93</v>
      </c>
      <c r="AN308" s="40">
        <f t="shared" si="127"/>
        <v>1490305</v>
      </c>
      <c r="AO308" s="45">
        <f t="shared" si="128"/>
        <v>2.8574476651868366E-2</v>
      </c>
      <c r="AP308" s="40">
        <f t="shared" si="129"/>
        <v>12409.952358859735</v>
      </c>
      <c r="AQ308" s="41">
        <v>0</v>
      </c>
      <c r="AR308" s="40">
        <f t="shared" si="130"/>
        <v>1068413</v>
      </c>
      <c r="AS308" s="40">
        <f t="shared" si="131"/>
        <v>28370</v>
      </c>
      <c r="AT308" s="40">
        <f t="shared" si="132"/>
        <v>46346.9</v>
      </c>
      <c r="AU308" s="40">
        <f t="shared" si="133"/>
        <v>1027633</v>
      </c>
      <c r="AV308" s="46">
        <f t="shared" si="134"/>
        <v>1068413</v>
      </c>
      <c r="AW308" s="40">
        <f>AX308-AV308</f>
        <v>0</v>
      </c>
      <c r="AX308" s="59">
        <f>IF(D308&gt;AV308,AV308+(D308-AV308),AV308)</f>
        <v>1068413</v>
      </c>
    </row>
    <row r="309" spans="1:50" ht="15" customHeight="1" x14ac:dyDescent="0.25">
      <c r="A309" s="51">
        <v>28</v>
      </c>
      <c r="B309" s="51">
        <v>300</v>
      </c>
      <c r="C309" s="52" t="s">
        <v>229</v>
      </c>
      <c r="D309" s="39">
        <v>44626</v>
      </c>
      <c r="E309" s="40">
        <v>0</v>
      </c>
      <c r="F309" s="41">
        <v>243</v>
      </c>
      <c r="G309" s="40">
        <v>240</v>
      </c>
      <c r="H309" s="42">
        <v>2.0870000000000002</v>
      </c>
      <c r="I309" s="41">
        <v>32</v>
      </c>
      <c r="J309" s="43">
        <f t="shared" si="108"/>
        <v>0.1333</v>
      </c>
      <c r="K309" s="41">
        <v>32</v>
      </c>
      <c r="L309" s="41">
        <v>123</v>
      </c>
      <c r="M309" s="41">
        <v>36</v>
      </c>
      <c r="N309" s="41">
        <f t="shared" si="109"/>
        <v>26.016299999999998</v>
      </c>
      <c r="O309" s="41">
        <f t="shared" si="110"/>
        <v>29.268300000000004</v>
      </c>
      <c r="P309" s="41">
        <v>208</v>
      </c>
      <c r="Q309" s="41">
        <v>226</v>
      </c>
      <c r="R309" s="41">
        <v>221</v>
      </c>
      <c r="S309" s="41">
        <v>229</v>
      </c>
      <c r="T309" s="57">
        <v>243</v>
      </c>
      <c r="U309" s="53">
        <f t="shared" si="111"/>
        <v>243</v>
      </c>
      <c r="V309" s="44">
        <f t="shared" si="112"/>
        <v>1.23</v>
      </c>
      <c r="W309" s="54">
        <v>143602</v>
      </c>
      <c r="X309" s="55">
        <v>110908</v>
      </c>
      <c r="Y309" s="41">
        <v>0.57868993987616935</v>
      </c>
      <c r="Z309" s="41">
        <f t="shared" si="113"/>
        <v>419.91399999999999</v>
      </c>
      <c r="AA309" s="41">
        <f t="shared" si="114"/>
        <v>0</v>
      </c>
      <c r="AB309" s="41">
        <f t="shared" si="115"/>
        <v>0.426315</v>
      </c>
      <c r="AC309" s="41" t="str">
        <f t="shared" si="116"/>
        <v/>
      </c>
      <c r="AD309" s="41" t="str">
        <f t="shared" si="117"/>
        <v/>
      </c>
      <c r="AE309" s="41">
        <f t="shared" si="118"/>
        <v>461.38</v>
      </c>
      <c r="AF309" s="41">
        <f t="shared" si="119"/>
        <v>461.38</v>
      </c>
      <c r="AG309" s="41">
        <f t="shared" si="120"/>
        <v>0</v>
      </c>
      <c r="AH309" s="41" t="str">
        <f t="shared" si="121"/>
        <v/>
      </c>
      <c r="AI309" s="41" t="str">
        <f t="shared" si="122"/>
        <v/>
      </c>
      <c r="AJ309" s="41" t="str">
        <f t="shared" si="123"/>
        <v/>
      </c>
      <c r="AK309" s="41" t="str">
        <f t="shared" si="124"/>
        <v/>
      </c>
      <c r="AL309" s="44">
        <f t="shared" si="125"/>
        <v>461.38</v>
      </c>
      <c r="AM309" s="44">
        <f t="shared" si="126"/>
        <v>521.84</v>
      </c>
      <c r="AN309" s="40">
        <f t="shared" si="127"/>
        <v>64022</v>
      </c>
      <c r="AO309" s="45">
        <f t="shared" si="128"/>
        <v>2.8574476651868366E-2</v>
      </c>
      <c r="AP309" s="40">
        <f t="shared" si="129"/>
        <v>554.23054913963881</v>
      </c>
      <c r="AQ309" s="41">
        <v>0</v>
      </c>
      <c r="AR309" s="40">
        <f t="shared" si="130"/>
        <v>45180</v>
      </c>
      <c r="AS309" s="40">
        <f t="shared" si="131"/>
        <v>2400</v>
      </c>
      <c r="AT309" s="40">
        <f t="shared" si="132"/>
        <v>5545.4000000000005</v>
      </c>
      <c r="AU309" s="40">
        <f t="shared" si="133"/>
        <v>42226</v>
      </c>
      <c r="AV309" s="46">
        <f t="shared" si="134"/>
        <v>45180</v>
      </c>
      <c r="AW309" s="40">
        <f>AX309-AV309</f>
        <v>0</v>
      </c>
      <c r="AX309" s="59">
        <f>IF(D309&gt;AV309,AV309+(D309-AV309),AV309)</f>
        <v>45180</v>
      </c>
    </row>
    <row r="310" spans="1:50" ht="15" customHeight="1" x14ac:dyDescent="0.25">
      <c r="A310" s="51">
        <v>28</v>
      </c>
      <c r="B310" s="51">
        <v>500</v>
      </c>
      <c r="C310" s="52" t="s">
        <v>368</v>
      </c>
      <c r="D310" s="39">
        <v>181035</v>
      </c>
      <c r="E310" s="40">
        <v>0</v>
      </c>
      <c r="F310" s="41">
        <v>580</v>
      </c>
      <c r="G310" s="40">
        <v>539</v>
      </c>
      <c r="H310" s="42">
        <v>2.004</v>
      </c>
      <c r="I310" s="41">
        <v>86</v>
      </c>
      <c r="J310" s="43">
        <f t="shared" si="108"/>
        <v>0.15959999999999999</v>
      </c>
      <c r="K310" s="41">
        <v>152</v>
      </c>
      <c r="L310" s="41">
        <v>316</v>
      </c>
      <c r="M310" s="41">
        <v>61</v>
      </c>
      <c r="N310" s="41">
        <f t="shared" si="109"/>
        <v>48.101300000000002</v>
      </c>
      <c r="O310" s="41">
        <f t="shared" si="110"/>
        <v>19.303799999999999</v>
      </c>
      <c r="P310" s="41">
        <v>697</v>
      </c>
      <c r="Q310" s="41">
        <v>686</v>
      </c>
      <c r="R310" s="41">
        <v>687</v>
      </c>
      <c r="S310" s="41">
        <v>614</v>
      </c>
      <c r="T310" s="57">
        <v>580</v>
      </c>
      <c r="U310" s="53">
        <f t="shared" si="111"/>
        <v>697</v>
      </c>
      <c r="V310" s="44">
        <f t="shared" si="112"/>
        <v>22.67</v>
      </c>
      <c r="W310" s="54">
        <v>295082</v>
      </c>
      <c r="X310" s="55">
        <v>310359</v>
      </c>
      <c r="Y310" s="41">
        <v>0.74420344804686356</v>
      </c>
      <c r="Z310" s="41">
        <f t="shared" si="113"/>
        <v>779.35680000000002</v>
      </c>
      <c r="AA310" s="41">
        <f t="shared" si="114"/>
        <v>0</v>
      </c>
      <c r="AB310" s="41">
        <f t="shared" si="115"/>
        <v>0.426315</v>
      </c>
      <c r="AC310" s="41" t="str">
        <f t="shared" si="116"/>
        <v/>
      </c>
      <c r="AD310" s="41" t="str">
        <f t="shared" si="117"/>
        <v/>
      </c>
      <c r="AE310" s="41">
        <f t="shared" si="118"/>
        <v>571.11300000000006</v>
      </c>
      <c r="AF310" s="41">
        <f t="shared" si="119"/>
        <v>571.11300000000006</v>
      </c>
      <c r="AG310" s="41">
        <f t="shared" si="120"/>
        <v>0</v>
      </c>
      <c r="AH310" s="41" t="str">
        <f t="shared" si="121"/>
        <v/>
      </c>
      <c r="AI310" s="41" t="str">
        <f t="shared" si="122"/>
        <v/>
      </c>
      <c r="AJ310" s="41" t="str">
        <f t="shared" si="123"/>
        <v/>
      </c>
      <c r="AK310" s="41" t="str">
        <f t="shared" si="124"/>
        <v/>
      </c>
      <c r="AL310" s="44">
        <f t="shared" si="125"/>
        <v>571.11</v>
      </c>
      <c r="AM310" s="44">
        <f t="shared" si="126"/>
        <v>645.94000000000005</v>
      </c>
      <c r="AN310" s="40">
        <f t="shared" si="127"/>
        <v>222364</v>
      </c>
      <c r="AO310" s="45">
        <f t="shared" si="128"/>
        <v>2.8574476651868366E-2</v>
      </c>
      <c r="AP310" s="40">
        <f t="shared" si="129"/>
        <v>1180.9545455450677</v>
      </c>
      <c r="AQ310" s="41">
        <v>0</v>
      </c>
      <c r="AR310" s="40">
        <f t="shared" si="130"/>
        <v>182216</v>
      </c>
      <c r="AS310" s="40">
        <f t="shared" si="131"/>
        <v>5390</v>
      </c>
      <c r="AT310" s="40">
        <f t="shared" si="132"/>
        <v>15517.95</v>
      </c>
      <c r="AU310" s="40">
        <f t="shared" si="133"/>
        <v>175645</v>
      </c>
      <c r="AV310" s="46">
        <f t="shared" si="134"/>
        <v>182216</v>
      </c>
      <c r="AW310" s="40">
        <f>AX310-AV310</f>
        <v>0</v>
      </c>
      <c r="AX310" s="59">
        <f>IF(D310&gt;AV310,AV310+(D310-AV310),AV310)</f>
        <v>182216</v>
      </c>
    </row>
    <row r="311" spans="1:50" ht="15" customHeight="1" x14ac:dyDescent="0.25">
      <c r="A311" s="51">
        <v>28</v>
      </c>
      <c r="B311" s="51">
        <v>600</v>
      </c>
      <c r="C311" s="52" t="s">
        <v>375</v>
      </c>
      <c r="D311" s="39">
        <v>379824</v>
      </c>
      <c r="E311" s="40">
        <v>0</v>
      </c>
      <c r="F311" s="41">
        <v>979</v>
      </c>
      <c r="G311" s="40">
        <v>962</v>
      </c>
      <c r="H311" s="42">
        <v>2.145</v>
      </c>
      <c r="I311" s="41">
        <v>572</v>
      </c>
      <c r="J311" s="43">
        <f t="shared" si="108"/>
        <v>0.59460000000000002</v>
      </c>
      <c r="K311" s="41">
        <v>183</v>
      </c>
      <c r="L311" s="41">
        <v>502</v>
      </c>
      <c r="M311" s="41">
        <v>145</v>
      </c>
      <c r="N311" s="41">
        <f t="shared" si="109"/>
        <v>36.4542</v>
      </c>
      <c r="O311" s="41">
        <f t="shared" si="110"/>
        <v>28.884500000000003</v>
      </c>
      <c r="P311" s="41">
        <v>1090</v>
      </c>
      <c r="Q311" s="41">
        <v>1057</v>
      </c>
      <c r="R311" s="41">
        <v>1013</v>
      </c>
      <c r="S311" s="41">
        <v>1020</v>
      </c>
      <c r="T311" s="57">
        <v>979</v>
      </c>
      <c r="U311" s="53">
        <f t="shared" si="111"/>
        <v>1090</v>
      </c>
      <c r="V311" s="44">
        <f t="shared" si="112"/>
        <v>11.74</v>
      </c>
      <c r="W311" s="54">
        <v>661450</v>
      </c>
      <c r="X311" s="55">
        <v>512001</v>
      </c>
      <c r="Y311" s="41">
        <v>0.94395418048268953</v>
      </c>
      <c r="Z311" s="41">
        <f t="shared" si="113"/>
        <v>1037.1266000000001</v>
      </c>
      <c r="AA311" s="41">
        <f t="shared" si="114"/>
        <v>0</v>
      </c>
      <c r="AB311" s="41">
        <f t="shared" si="115"/>
        <v>0.426315</v>
      </c>
      <c r="AC311" s="41" t="str">
        <f t="shared" si="116"/>
        <v/>
      </c>
      <c r="AD311" s="41" t="str">
        <f t="shared" si="117"/>
        <v/>
      </c>
      <c r="AE311" s="41">
        <f t="shared" si="118"/>
        <v>726.35400000000004</v>
      </c>
      <c r="AF311" s="41">
        <f t="shared" si="119"/>
        <v>630</v>
      </c>
      <c r="AG311" s="41">
        <f t="shared" si="120"/>
        <v>0</v>
      </c>
      <c r="AH311" s="41" t="str">
        <f t="shared" si="121"/>
        <v/>
      </c>
      <c r="AI311" s="41" t="str">
        <f t="shared" si="122"/>
        <v/>
      </c>
      <c r="AJ311" s="41" t="str">
        <f t="shared" si="123"/>
        <v/>
      </c>
      <c r="AK311" s="41" t="str">
        <f t="shared" si="124"/>
        <v/>
      </c>
      <c r="AL311" s="44">
        <f t="shared" si="125"/>
        <v>630</v>
      </c>
      <c r="AM311" s="44">
        <f t="shared" si="126"/>
        <v>712.55</v>
      </c>
      <c r="AN311" s="40">
        <f t="shared" si="127"/>
        <v>403487</v>
      </c>
      <c r="AO311" s="45">
        <f t="shared" si="128"/>
        <v>2.8574476651868366E-2</v>
      </c>
      <c r="AP311" s="40">
        <f t="shared" si="129"/>
        <v>676.15784101316115</v>
      </c>
      <c r="AQ311" s="41">
        <v>0</v>
      </c>
      <c r="AR311" s="40">
        <f t="shared" si="130"/>
        <v>380500</v>
      </c>
      <c r="AS311" s="40">
        <f t="shared" si="131"/>
        <v>9620</v>
      </c>
      <c r="AT311" s="40">
        <f t="shared" si="132"/>
        <v>25600.050000000003</v>
      </c>
      <c r="AU311" s="40">
        <f t="shared" si="133"/>
        <v>370204</v>
      </c>
      <c r="AV311" s="46">
        <f t="shared" si="134"/>
        <v>380500</v>
      </c>
      <c r="AW311" s="40">
        <f>AX311-AV311</f>
        <v>0</v>
      </c>
      <c r="AX311" s="59">
        <f>IF(D311&gt;AV311,AV311+(D311-AV311),AV311)</f>
        <v>380500</v>
      </c>
    </row>
    <row r="312" spans="1:50" ht="15" customHeight="1" x14ac:dyDescent="0.25">
      <c r="A312" s="51">
        <v>28</v>
      </c>
      <c r="B312" s="51">
        <v>1000</v>
      </c>
      <c r="C312" s="52" t="s">
        <v>709</v>
      </c>
      <c r="D312" s="39">
        <v>458187</v>
      </c>
      <c r="E312" s="40">
        <v>0</v>
      </c>
      <c r="F312" s="41">
        <v>1330</v>
      </c>
      <c r="G312" s="40">
        <v>1293</v>
      </c>
      <c r="H312" s="42">
        <v>2.0249999999999999</v>
      </c>
      <c r="I312" s="41">
        <v>652</v>
      </c>
      <c r="J312" s="43">
        <f t="shared" si="108"/>
        <v>0.50429999999999997</v>
      </c>
      <c r="K312" s="41">
        <v>220</v>
      </c>
      <c r="L312" s="41">
        <v>631</v>
      </c>
      <c r="M312" s="41">
        <v>226</v>
      </c>
      <c r="N312" s="41">
        <f t="shared" si="109"/>
        <v>34.865299999999998</v>
      </c>
      <c r="O312" s="41">
        <f t="shared" si="110"/>
        <v>35.816199999999995</v>
      </c>
      <c r="P312" s="41">
        <v>1290</v>
      </c>
      <c r="Q312" s="41">
        <v>1275</v>
      </c>
      <c r="R312" s="41">
        <v>1153</v>
      </c>
      <c r="S312" s="41">
        <v>1304</v>
      </c>
      <c r="T312" s="53">
        <v>1330</v>
      </c>
      <c r="U312" s="53">
        <f t="shared" si="111"/>
        <v>1330</v>
      </c>
      <c r="V312" s="44">
        <f t="shared" si="112"/>
        <v>2.78</v>
      </c>
      <c r="W312" s="54">
        <v>733104</v>
      </c>
      <c r="X312" s="55">
        <v>609992</v>
      </c>
      <c r="Y312" s="41">
        <v>0.9547843464911806</v>
      </c>
      <c r="Z312" s="41">
        <f t="shared" si="113"/>
        <v>1392.9847</v>
      </c>
      <c r="AA312" s="41">
        <f t="shared" si="114"/>
        <v>0</v>
      </c>
      <c r="AB312" s="41">
        <f t="shared" si="115"/>
        <v>0.426315</v>
      </c>
      <c r="AC312" s="41" t="str">
        <f t="shared" si="116"/>
        <v/>
      </c>
      <c r="AD312" s="41" t="str">
        <f t="shared" si="117"/>
        <v/>
      </c>
      <c r="AE312" s="41">
        <f t="shared" si="118"/>
        <v>847.83100000000002</v>
      </c>
      <c r="AF312" s="41">
        <f t="shared" si="119"/>
        <v>630</v>
      </c>
      <c r="AG312" s="41">
        <f t="shared" si="120"/>
        <v>0</v>
      </c>
      <c r="AH312" s="41" t="str">
        <f t="shared" si="121"/>
        <v/>
      </c>
      <c r="AI312" s="41" t="str">
        <f t="shared" si="122"/>
        <v/>
      </c>
      <c r="AJ312" s="41" t="str">
        <f t="shared" si="123"/>
        <v/>
      </c>
      <c r="AK312" s="41" t="str">
        <f t="shared" si="124"/>
        <v/>
      </c>
      <c r="AL312" s="44">
        <f t="shared" si="125"/>
        <v>630</v>
      </c>
      <c r="AM312" s="44">
        <f t="shared" si="126"/>
        <v>712.55</v>
      </c>
      <c r="AN312" s="40">
        <f t="shared" si="127"/>
        <v>608794</v>
      </c>
      <c r="AO312" s="45">
        <f t="shared" si="128"/>
        <v>2.8574476651868366E-2</v>
      </c>
      <c r="AP312" s="40">
        <f t="shared" si="129"/>
        <v>4303.5162051079387</v>
      </c>
      <c r="AQ312" s="41">
        <v>0</v>
      </c>
      <c r="AR312" s="40">
        <f t="shared" si="130"/>
        <v>462491</v>
      </c>
      <c r="AS312" s="40">
        <f t="shared" si="131"/>
        <v>12930</v>
      </c>
      <c r="AT312" s="40">
        <f t="shared" si="132"/>
        <v>30499.600000000002</v>
      </c>
      <c r="AU312" s="40">
        <f t="shared" si="133"/>
        <v>445257</v>
      </c>
      <c r="AV312" s="46">
        <f t="shared" si="134"/>
        <v>462491</v>
      </c>
      <c r="AW312" s="40">
        <f>AX312-AV312</f>
        <v>0</v>
      </c>
      <c r="AX312" s="59">
        <f>IF(D312&gt;AV312,AV312+(D312-AV312),AV312)</f>
        <v>462491</v>
      </c>
    </row>
    <row r="313" spans="1:50" ht="15" customHeight="1" x14ac:dyDescent="0.25">
      <c r="A313" s="51">
        <v>28</v>
      </c>
      <c r="B313" s="51">
        <v>9000</v>
      </c>
      <c r="C313" s="52" t="s">
        <v>419</v>
      </c>
      <c r="D313" s="39">
        <v>654615</v>
      </c>
      <c r="E313" s="40">
        <v>0</v>
      </c>
      <c r="F313" s="41">
        <v>4830</v>
      </c>
      <c r="G313" s="40">
        <v>5182</v>
      </c>
      <c r="H313" s="42">
        <v>2.302</v>
      </c>
      <c r="I313" s="41">
        <v>1452</v>
      </c>
      <c r="J313" s="43">
        <f t="shared" si="108"/>
        <v>0.2802</v>
      </c>
      <c r="K313" s="41">
        <v>133</v>
      </c>
      <c r="L313" s="41">
        <v>2352</v>
      </c>
      <c r="M313" s="41">
        <v>903</v>
      </c>
      <c r="N313" s="41">
        <f t="shared" si="109"/>
        <v>5.6547999999999998</v>
      </c>
      <c r="O313" s="41">
        <f t="shared" si="110"/>
        <v>38.392900000000004</v>
      </c>
      <c r="P313" s="41">
        <v>3296</v>
      </c>
      <c r="Q313" s="41">
        <v>3674</v>
      </c>
      <c r="R313" s="41">
        <v>4311</v>
      </c>
      <c r="S313" s="41">
        <v>4923</v>
      </c>
      <c r="T313" s="53">
        <v>4830</v>
      </c>
      <c r="U313" s="53">
        <f t="shared" si="111"/>
        <v>4923</v>
      </c>
      <c r="V313" s="44">
        <f t="shared" si="112"/>
        <v>0</v>
      </c>
      <c r="W313" s="54">
        <v>5331434</v>
      </c>
      <c r="X313" s="55">
        <v>3055178</v>
      </c>
      <c r="Y313" s="41">
        <v>3.472212612568089</v>
      </c>
      <c r="Z313" s="41">
        <f t="shared" si="113"/>
        <v>1391.0437999999999</v>
      </c>
      <c r="AA313" s="41">
        <f t="shared" si="114"/>
        <v>0</v>
      </c>
      <c r="AB313" s="41">
        <f t="shared" si="115"/>
        <v>0.426315</v>
      </c>
      <c r="AC313" s="41" t="str">
        <f t="shared" si="116"/>
        <v/>
      </c>
      <c r="AD313" s="41" t="str">
        <f t="shared" si="117"/>
        <v/>
      </c>
      <c r="AE313" s="41" t="str">
        <f t="shared" si="118"/>
        <v/>
      </c>
      <c r="AF313" s="41" t="str">
        <f t="shared" si="119"/>
        <v/>
      </c>
      <c r="AG313" s="41">
        <f t="shared" si="120"/>
        <v>548.85715212000002</v>
      </c>
      <c r="AH313" s="41" t="str">
        <f t="shared" si="121"/>
        <v/>
      </c>
      <c r="AI313" s="41" t="str">
        <f t="shared" si="122"/>
        <v/>
      </c>
      <c r="AJ313" s="41" t="str">
        <f t="shared" si="123"/>
        <v/>
      </c>
      <c r="AK313" s="41" t="str">
        <f t="shared" si="124"/>
        <v/>
      </c>
      <c r="AL313" s="44">
        <f t="shared" si="125"/>
        <v>548.86</v>
      </c>
      <c r="AM313" s="44">
        <f t="shared" si="126"/>
        <v>620.78</v>
      </c>
      <c r="AN313" s="40">
        <f t="shared" si="127"/>
        <v>944012</v>
      </c>
      <c r="AO313" s="45">
        <f t="shared" si="128"/>
        <v>2.8574476651868366E-2</v>
      </c>
      <c r="AP313" s="40">
        <f t="shared" si="129"/>
        <v>8269.3678196207493</v>
      </c>
      <c r="AQ313" s="41">
        <v>0</v>
      </c>
      <c r="AR313" s="40">
        <f t="shared" si="130"/>
        <v>662884</v>
      </c>
      <c r="AS313" s="40">
        <f t="shared" si="131"/>
        <v>51820</v>
      </c>
      <c r="AT313" s="40">
        <f t="shared" si="132"/>
        <v>152758.9</v>
      </c>
      <c r="AU313" s="40">
        <f t="shared" si="133"/>
        <v>602795</v>
      </c>
      <c r="AV313" s="46">
        <f t="shared" si="134"/>
        <v>662884</v>
      </c>
      <c r="AW313" s="40">
        <f>AX313-AV313</f>
        <v>0</v>
      </c>
      <c r="AX313" s="59">
        <f>IF(D313&gt;AV313,AV313+(D313-AV313),AV313)</f>
        <v>662884</v>
      </c>
    </row>
    <row r="314" spans="1:50" ht="15" customHeight="1" x14ac:dyDescent="0.25">
      <c r="A314" s="51">
        <v>29</v>
      </c>
      <c r="B314" s="51">
        <v>100</v>
      </c>
      <c r="C314" s="52" t="s">
        <v>5</v>
      </c>
      <c r="D314" s="39">
        <v>88694</v>
      </c>
      <c r="E314" s="40">
        <v>0</v>
      </c>
      <c r="F314" s="41">
        <v>432</v>
      </c>
      <c r="G314" s="40">
        <v>457</v>
      </c>
      <c r="H314" s="42">
        <v>2.2959999999999998</v>
      </c>
      <c r="I314" s="41">
        <v>99</v>
      </c>
      <c r="J314" s="43">
        <f t="shared" si="108"/>
        <v>0.21659999999999999</v>
      </c>
      <c r="K314" s="41">
        <v>63</v>
      </c>
      <c r="L314" s="41">
        <v>240</v>
      </c>
      <c r="M314" s="41">
        <v>47</v>
      </c>
      <c r="N314" s="41">
        <f t="shared" si="109"/>
        <v>26.25</v>
      </c>
      <c r="O314" s="41">
        <f t="shared" si="110"/>
        <v>19.583300000000001</v>
      </c>
      <c r="P314" s="41">
        <v>468</v>
      </c>
      <c r="Q314" s="41">
        <v>486</v>
      </c>
      <c r="R314" s="41">
        <v>393</v>
      </c>
      <c r="S314" s="41">
        <v>412</v>
      </c>
      <c r="T314" s="57">
        <v>432</v>
      </c>
      <c r="U314" s="53">
        <f t="shared" si="111"/>
        <v>486</v>
      </c>
      <c r="V314" s="44">
        <f t="shared" si="112"/>
        <v>5.97</v>
      </c>
      <c r="W314" s="54">
        <v>225084</v>
      </c>
      <c r="X314" s="55">
        <v>206575</v>
      </c>
      <c r="Y314" s="41">
        <v>1.4983490270997395</v>
      </c>
      <c r="Z314" s="41">
        <f t="shared" si="113"/>
        <v>288.31729999999999</v>
      </c>
      <c r="AA314" s="41">
        <f t="shared" si="114"/>
        <v>0</v>
      </c>
      <c r="AB314" s="41">
        <f t="shared" si="115"/>
        <v>0.426315</v>
      </c>
      <c r="AC314" s="41" t="str">
        <f t="shared" si="116"/>
        <v/>
      </c>
      <c r="AD314" s="41" t="str">
        <f t="shared" si="117"/>
        <v/>
      </c>
      <c r="AE314" s="41">
        <f t="shared" si="118"/>
        <v>541.01900000000001</v>
      </c>
      <c r="AF314" s="41">
        <f t="shared" si="119"/>
        <v>541.01900000000001</v>
      </c>
      <c r="AG314" s="41">
        <f t="shared" si="120"/>
        <v>0</v>
      </c>
      <c r="AH314" s="41" t="str">
        <f t="shared" si="121"/>
        <v/>
      </c>
      <c r="AI314" s="41" t="str">
        <f t="shared" si="122"/>
        <v/>
      </c>
      <c r="AJ314" s="41" t="str">
        <f t="shared" si="123"/>
        <v/>
      </c>
      <c r="AK314" s="41" t="str">
        <f t="shared" si="124"/>
        <v/>
      </c>
      <c r="AL314" s="44">
        <f t="shared" si="125"/>
        <v>541.02</v>
      </c>
      <c r="AM314" s="44">
        <f t="shared" si="126"/>
        <v>611.91</v>
      </c>
      <c r="AN314" s="40">
        <f t="shared" si="127"/>
        <v>183686</v>
      </c>
      <c r="AO314" s="45">
        <f t="shared" si="128"/>
        <v>2.8574476651868366E-2</v>
      </c>
      <c r="AP314" s="40">
        <f t="shared" si="129"/>
        <v>2714.3466861142797</v>
      </c>
      <c r="AQ314" s="41">
        <v>0</v>
      </c>
      <c r="AR314" s="40">
        <f t="shared" si="130"/>
        <v>91408</v>
      </c>
      <c r="AS314" s="40">
        <f t="shared" si="131"/>
        <v>4570</v>
      </c>
      <c r="AT314" s="40">
        <f t="shared" si="132"/>
        <v>10328.75</v>
      </c>
      <c r="AU314" s="40">
        <f t="shared" si="133"/>
        <v>84124</v>
      </c>
      <c r="AV314" s="46">
        <f t="shared" si="134"/>
        <v>91408</v>
      </c>
      <c r="AW314" s="40">
        <f>AX314-AV314</f>
        <v>0</v>
      </c>
      <c r="AX314" s="59">
        <f>IF(D314&gt;AV314,AV314+(D314-AV314),AV314)</f>
        <v>91408</v>
      </c>
    </row>
    <row r="315" spans="1:50" ht="15" customHeight="1" x14ac:dyDescent="0.25">
      <c r="A315" s="51">
        <v>29</v>
      </c>
      <c r="B315" s="51">
        <v>1100</v>
      </c>
      <c r="C315" s="52" t="s">
        <v>440</v>
      </c>
      <c r="D315" s="39">
        <v>9222</v>
      </c>
      <c r="E315" s="40">
        <v>0</v>
      </c>
      <c r="F315" s="41">
        <v>111</v>
      </c>
      <c r="G315" s="40">
        <v>111</v>
      </c>
      <c r="H315" s="42">
        <v>1.982</v>
      </c>
      <c r="I315" s="41">
        <v>114</v>
      </c>
      <c r="J315" s="43">
        <f t="shared" si="108"/>
        <v>1.0269999999999999</v>
      </c>
      <c r="K315" s="41">
        <v>25</v>
      </c>
      <c r="L315" s="41">
        <v>99</v>
      </c>
      <c r="M315" s="41">
        <v>10</v>
      </c>
      <c r="N315" s="41">
        <f t="shared" si="109"/>
        <v>25.252500000000001</v>
      </c>
      <c r="O315" s="41">
        <f t="shared" si="110"/>
        <v>10.101000000000001</v>
      </c>
      <c r="P315" s="41">
        <v>154</v>
      </c>
      <c r="Q315" s="41">
        <v>160</v>
      </c>
      <c r="R315" s="41">
        <v>101</v>
      </c>
      <c r="S315" s="41">
        <v>145</v>
      </c>
      <c r="T315" s="57">
        <v>111</v>
      </c>
      <c r="U315" s="53">
        <f t="shared" si="111"/>
        <v>160</v>
      </c>
      <c r="V315" s="44">
        <f t="shared" si="112"/>
        <v>30.63</v>
      </c>
      <c r="W315" s="54">
        <v>94478</v>
      </c>
      <c r="X315" s="55">
        <v>67209</v>
      </c>
      <c r="Y315" s="41">
        <v>0.70433994288776625</v>
      </c>
      <c r="Z315" s="41">
        <f t="shared" si="113"/>
        <v>157.59440000000001</v>
      </c>
      <c r="AA315" s="41">
        <f t="shared" si="114"/>
        <v>0</v>
      </c>
      <c r="AB315" s="41">
        <f t="shared" si="115"/>
        <v>0.426315</v>
      </c>
      <c r="AC315" s="41" t="str">
        <f t="shared" si="116"/>
        <v/>
      </c>
      <c r="AD315" s="41" t="str">
        <f t="shared" si="117"/>
        <v/>
      </c>
      <c r="AE315" s="41">
        <f t="shared" si="118"/>
        <v>414.03699999999998</v>
      </c>
      <c r="AF315" s="41">
        <f t="shared" si="119"/>
        <v>414.03699999999998</v>
      </c>
      <c r="AG315" s="41">
        <f t="shared" si="120"/>
        <v>0</v>
      </c>
      <c r="AH315" s="41" t="str">
        <f t="shared" si="121"/>
        <v/>
      </c>
      <c r="AI315" s="41" t="str">
        <f t="shared" si="122"/>
        <v/>
      </c>
      <c r="AJ315" s="41" t="str">
        <f t="shared" si="123"/>
        <v/>
      </c>
      <c r="AK315" s="41" t="str">
        <f t="shared" si="124"/>
        <v/>
      </c>
      <c r="AL315" s="44">
        <f t="shared" si="125"/>
        <v>414.04</v>
      </c>
      <c r="AM315" s="44">
        <f t="shared" si="126"/>
        <v>468.29</v>
      </c>
      <c r="AN315" s="40">
        <f t="shared" si="127"/>
        <v>11703</v>
      </c>
      <c r="AO315" s="45">
        <f t="shared" si="128"/>
        <v>2.8574476651868366E-2</v>
      </c>
      <c r="AP315" s="40">
        <f t="shared" si="129"/>
        <v>70.893276573285419</v>
      </c>
      <c r="AQ315" s="41">
        <v>0</v>
      </c>
      <c r="AR315" s="40">
        <f t="shared" si="130"/>
        <v>9293</v>
      </c>
      <c r="AS315" s="40">
        <f t="shared" si="131"/>
        <v>1110</v>
      </c>
      <c r="AT315" s="40">
        <f t="shared" si="132"/>
        <v>3360.4500000000003</v>
      </c>
      <c r="AU315" s="40">
        <f t="shared" si="133"/>
        <v>8112</v>
      </c>
      <c r="AV315" s="46">
        <f t="shared" si="134"/>
        <v>9293</v>
      </c>
      <c r="AW315" s="40">
        <f>AX315-AV315</f>
        <v>0</v>
      </c>
      <c r="AX315" s="59">
        <f>IF(D315&gt;AV315,AV315+(D315-AV315),AV315)</f>
        <v>9293</v>
      </c>
    </row>
    <row r="316" spans="1:50" ht="15" customHeight="1" x14ac:dyDescent="0.25">
      <c r="A316" s="51">
        <v>29</v>
      </c>
      <c r="B316" s="51">
        <v>1200</v>
      </c>
      <c r="C316" s="52" t="s">
        <v>553</v>
      </c>
      <c r="D316" s="39">
        <v>67464</v>
      </c>
      <c r="E316" s="40">
        <v>0</v>
      </c>
      <c r="F316" s="41">
        <v>390</v>
      </c>
      <c r="G316" s="40">
        <v>417</v>
      </c>
      <c r="H316" s="42">
        <v>2.2320000000000002</v>
      </c>
      <c r="I316" s="41">
        <v>333</v>
      </c>
      <c r="J316" s="43">
        <f t="shared" si="108"/>
        <v>0.79859999999999998</v>
      </c>
      <c r="K316" s="41">
        <v>65</v>
      </c>
      <c r="L316" s="41">
        <v>231</v>
      </c>
      <c r="M316" s="41">
        <v>64</v>
      </c>
      <c r="N316" s="41">
        <f t="shared" si="109"/>
        <v>28.138500000000001</v>
      </c>
      <c r="O316" s="41">
        <f t="shared" si="110"/>
        <v>27.705600000000004</v>
      </c>
      <c r="P316" s="41">
        <v>308</v>
      </c>
      <c r="Q316" s="41">
        <v>332</v>
      </c>
      <c r="R316" s="41">
        <v>375</v>
      </c>
      <c r="S316" s="41">
        <v>364</v>
      </c>
      <c r="T316" s="57">
        <v>390</v>
      </c>
      <c r="U316" s="53">
        <f t="shared" si="111"/>
        <v>390</v>
      </c>
      <c r="V316" s="44">
        <f t="shared" si="112"/>
        <v>0</v>
      </c>
      <c r="W316" s="54">
        <v>340190</v>
      </c>
      <c r="X316" s="55">
        <v>242622</v>
      </c>
      <c r="Y316" s="41">
        <v>1.0049405634311819</v>
      </c>
      <c r="Z316" s="41">
        <f t="shared" si="113"/>
        <v>388.08269999999999</v>
      </c>
      <c r="AA316" s="41">
        <f t="shared" si="114"/>
        <v>0</v>
      </c>
      <c r="AB316" s="41">
        <f t="shared" si="115"/>
        <v>0.426315</v>
      </c>
      <c r="AC316" s="41" t="str">
        <f t="shared" si="116"/>
        <v/>
      </c>
      <c r="AD316" s="41" t="str">
        <f t="shared" si="117"/>
        <v/>
      </c>
      <c r="AE316" s="41">
        <f t="shared" si="118"/>
        <v>526.33899999999994</v>
      </c>
      <c r="AF316" s="41">
        <f t="shared" si="119"/>
        <v>526.33899999999994</v>
      </c>
      <c r="AG316" s="41">
        <f t="shared" si="120"/>
        <v>0</v>
      </c>
      <c r="AH316" s="41" t="str">
        <f t="shared" si="121"/>
        <v/>
      </c>
      <c r="AI316" s="41" t="str">
        <f t="shared" si="122"/>
        <v/>
      </c>
      <c r="AJ316" s="41" t="str">
        <f t="shared" si="123"/>
        <v/>
      </c>
      <c r="AK316" s="41" t="str">
        <f t="shared" si="124"/>
        <v/>
      </c>
      <c r="AL316" s="44">
        <f t="shared" si="125"/>
        <v>526.34</v>
      </c>
      <c r="AM316" s="44">
        <f t="shared" si="126"/>
        <v>595.30999999999995</v>
      </c>
      <c r="AN316" s="40">
        <f t="shared" si="127"/>
        <v>103216</v>
      </c>
      <c r="AO316" s="45">
        <f t="shared" si="128"/>
        <v>2.8574476651868366E-2</v>
      </c>
      <c r="AP316" s="40">
        <f t="shared" si="129"/>
        <v>1021.5946892575978</v>
      </c>
      <c r="AQ316" s="41">
        <v>0</v>
      </c>
      <c r="AR316" s="40">
        <f t="shared" si="130"/>
        <v>68486</v>
      </c>
      <c r="AS316" s="40">
        <f t="shared" si="131"/>
        <v>4170</v>
      </c>
      <c r="AT316" s="40">
        <f t="shared" si="132"/>
        <v>12131.1</v>
      </c>
      <c r="AU316" s="40">
        <f t="shared" si="133"/>
        <v>63294</v>
      </c>
      <c r="AV316" s="46">
        <f t="shared" si="134"/>
        <v>68486</v>
      </c>
      <c r="AW316" s="40">
        <f>AX316-AV316</f>
        <v>0</v>
      </c>
      <c r="AX316" s="59">
        <f>IF(D316&gt;AV316,AV316+(D316-AV316),AV316)</f>
        <v>68486</v>
      </c>
    </row>
    <row r="317" spans="1:50" ht="15" customHeight="1" x14ac:dyDescent="0.25">
      <c r="A317" s="51">
        <v>29</v>
      </c>
      <c r="B317" s="51">
        <v>1300</v>
      </c>
      <c r="C317" s="52" t="s">
        <v>605</v>
      </c>
      <c r="D317" s="39">
        <v>590141</v>
      </c>
      <c r="E317" s="40">
        <v>0</v>
      </c>
      <c r="F317" s="41">
        <v>3709</v>
      </c>
      <c r="G317" s="40">
        <v>4145</v>
      </c>
      <c r="H317" s="42">
        <v>1.99</v>
      </c>
      <c r="I317" s="41">
        <v>3929</v>
      </c>
      <c r="J317" s="43">
        <f t="shared" si="108"/>
        <v>0.94789999999999996</v>
      </c>
      <c r="K317" s="41">
        <v>295</v>
      </c>
      <c r="L317" s="41">
        <v>1934</v>
      </c>
      <c r="M317" s="41">
        <v>563</v>
      </c>
      <c r="N317" s="41">
        <f t="shared" si="109"/>
        <v>15.253400000000001</v>
      </c>
      <c r="O317" s="41">
        <f t="shared" si="110"/>
        <v>29.110700000000001</v>
      </c>
      <c r="P317" s="41">
        <v>2772</v>
      </c>
      <c r="Q317" s="41">
        <v>2976</v>
      </c>
      <c r="R317" s="41">
        <v>2863</v>
      </c>
      <c r="S317" s="41">
        <v>3276</v>
      </c>
      <c r="T317" s="53">
        <v>3709</v>
      </c>
      <c r="U317" s="53">
        <f t="shared" si="111"/>
        <v>3709</v>
      </c>
      <c r="V317" s="44">
        <f t="shared" si="112"/>
        <v>0</v>
      </c>
      <c r="W317" s="54">
        <v>4187766</v>
      </c>
      <c r="X317" s="55">
        <v>2785638</v>
      </c>
      <c r="Y317" s="41">
        <v>6.8010423214316047</v>
      </c>
      <c r="Z317" s="41">
        <f t="shared" si="113"/>
        <v>545.35760000000005</v>
      </c>
      <c r="AA317" s="41">
        <f t="shared" si="114"/>
        <v>0</v>
      </c>
      <c r="AB317" s="41">
        <f t="shared" si="115"/>
        <v>0.426315</v>
      </c>
      <c r="AC317" s="41" t="str">
        <f t="shared" si="116"/>
        <v/>
      </c>
      <c r="AD317" s="41" t="str">
        <f t="shared" si="117"/>
        <v/>
      </c>
      <c r="AE317" s="41" t="str">
        <f t="shared" si="118"/>
        <v/>
      </c>
      <c r="AF317" s="41" t="str">
        <f t="shared" si="119"/>
        <v/>
      </c>
      <c r="AG317" s="41">
        <f t="shared" si="120"/>
        <v>623.62805865999985</v>
      </c>
      <c r="AH317" s="41" t="str">
        <f t="shared" si="121"/>
        <v/>
      </c>
      <c r="AI317" s="41" t="str">
        <f t="shared" si="122"/>
        <v/>
      </c>
      <c r="AJ317" s="41" t="str">
        <f t="shared" si="123"/>
        <v/>
      </c>
      <c r="AK317" s="41" t="str">
        <f t="shared" si="124"/>
        <v/>
      </c>
      <c r="AL317" s="44">
        <f t="shared" si="125"/>
        <v>623.63</v>
      </c>
      <c r="AM317" s="44">
        <f t="shared" si="126"/>
        <v>705.35</v>
      </c>
      <c r="AN317" s="40">
        <f t="shared" si="127"/>
        <v>1138368</v>
      </c>
      <c r="AO317" s="45">
        <f t="shared" si="128"/>
        <v>2.8574476651868366E-2</v>
      </c>
      <c r="AP317" s="40">
        <f t="shared" si="129"/>
        <v>15665.299611423839</v>
      </c>
      <c r="AQ317" s="41">
        <v>0</v>
      </c>
      <c r="AR317" s="40">
        <f t="shared" si="130"/>
        <v>605806</v>
      </c>
      <c r="AS317" s="40">
        <f t="shared" si="131"/>
        <v>41450</v>
      </c>
      <c r="AT317" s="40">
        <f t="shared" si="132"/>
        <v>139281.9</v>
      </c>
      <c r="AU317" s="40">
        <f t="shared" si="133"/>
        <v>548691</v>
      </c>
      <c r="AV317" s="46">
        <f t="shared" si="134"/>
        <v>605806</v>
      </c>
      <c r="AW317" s="40">
        <f>AX317-AV317</f>
        <v>0</v>
      </c>
      <c r="AX317" s="59">
        <f>IF(D317&gt;AV317,AV317+(D317-AV317),AV317)</f>
        <v>605806</v>
      </c>
    </row>
    <row r="318" spans="1:50" ht="15" customHeight="1" x14ac:dyDescent="0.25">
      <c r="A318" s="51">
        <v>30</v>
      </c>
      <c r="B318" s="51">
        <v>200</v>
      </c>
      <c r="C318" s="52" t="s">
        <v>115</v>
      </c>
      <c r="D318" s="39">
        <v>1020839</v>
      </c>
      <c r="E318" s="40">
        <v>0</v>
      </c>
      <c r="F318" s="41">
        <v>8111</v>
      </c>
      <c r="G318" s="40">
        <v>9249</v>
      </c>
      <c r="H318" s="42">
        <v>2.4510000000000001</v>
      </c>
      <c r="I318" s="41">
        <v>6549</v>
      </c>
      <c r="J318" s="43">
        <f t="shared" si="108"/>
        <v>0.70809999999999995</v>
      </c>
      <c r="K318" s="41">
        <v>291</v>
      </c>
      <c r="L318" s="41">
        <v>3627</v>
      </c>
      <c r="M318" s="41">
        <v>558</v>
      </c>
      <c r="N318" s="41">
        <f t="shared" si="109"/>
        <v>8.0231999999999992</v>
      </c>
      <c r="O318" s="41">
        <f t="shared" si="110"/>
        <v>15.384600000000001</v>
      </c>
      <c r="P318" s="41">
        <v>2720</v>
      </c>
      <c r="Q318" s="41">
        <v>3170</v>
      </c>
      <c r="R318" s="41">
        <v>5094</v>
      </c>
      <c r="S318" s="41">
        <v>5520</v>
      </c>
      <c r="T318" s="53">
        <v>8111</v>
      </c>
      <c r="U318" s="53">
        <f t="shared" si="111"/>
        <v>8111</v>
      </c>
      <c r="V318" s="44">
        <f t="shared" si="112"/>
        <v>0</v>
      </c>
      <c r="W318" s="54">
        <v>7969984</v>
      </c>
      <c r="X318" s="55">
        <v>5456973</v>
      </c>
      <c r="Y318" s="41">
        <v>7.6751764873041886</v>
      </c>
      <c r="Z318" s="41">
        <f t="shared" si="113"/>
        <v>1056.7835</v>
      </c>
      <c r="AA318" s="41">
        <f t="shared" si="114"/>
        <v>0</v>
      </c>
      <c r="AB318" s="41">
        <f t="shared" si="115"/>
        <v>0.426315</v>
      </c>
      <c r="AC318" s="41" t="str">
        <f t="shared" si="116"/>
        <v/>
      </c>
      <c r="AD318" s="41" t="str">
        <f t="shared" si="117"/>
        <v/>
      </c>
      <c r="AE318" s="41" t="str">
        <f t="shared" si="118"/>
        <v/>
      </c>
      <c r="AF318" s="41" t="str">
        <f t="shared" si="119"/>
        <v/>
      </c>
      <c r="AG318" s="41">
        <f t="shared" si="120"/>
        <v>553.33312047999993</v>
      </c>
      <c r="AH318" s="41" t="str">
        <f t="shared" si="121"/>
        <v/>
      </c>
      <c r="AI318" s="41" t="str">
        <f t="shared" si="122"/>
        <v/>
      </c>
      <c r="AJ318" s="41" t="str">
        <f t="shared" si="123"/>
        <v/>
      </c>
      <c r="AK318" s="41" t="str">
        <f t="shared" si="124"/>
        <v/>
      </c>
      <c r="AL318" s="44">
        <f t="shared" si="125"/>
        <v>553.33000000000004</v>
      </c>
      <c r="AM318" s="44">
        <f t="shared" si="126"/>
        <v>625.83000000000004</v>
      </c>
      <c r="AN318" s="40">
        <f t="shared" si="127"/>
        <v>2390578</v>
      </c>
      <c r="AO318" s="45">
        <f t="shared" si="128"/>
        <v>2.8574476651868366E-2</v>
      </c>
      <c r="AP318" s="40">
        <f t="shared" si="129"/>
        <v>39139.575074653527</v>
      </c>
      <c r="AQ318" s="41">
        <v>0</v>
      </c>
      <c r="AR318" s="40">
        <f t="shared" si="130"/>
        <v>1059979</v>
      </c>
      <c r="AS318" s="40">
        <f t="shared" si="131"/>
        <v>92490</v>
      </c>
      <c r="AT318" s="40">
        <f t="shared" si="132"/>
        <v>272848.65000000002</v>
      </c>
      <c r="AU318" s="40">
        <f t="shared" si="133"/>
        <v>928349</v>
      </c>
      <c r="AV318" s="46">
        <f t="shared" si="134"/>
        <v>1059979</v>
      </c>
      <c r="AW318" s="40">
        <f>AX318-AV318</f>
        <v>0</v>
      </c>
      <c r="AX318" s="59">
        <f>IF(D318&gt;AV318,AV318+(D318-AV318),AV318)</f>
        <v>1059979</v>
      </c>
    </row>
    <row r="319" spans="1:50" ht="15" customHeight="1" x14ac:dyDescent="0.25">
      <c r="A319" s="51">
        <v>30</v>
      </c>
      <c r="B319" s="51">
        <v>500</v>
      </c>
      <c r="C319" s="52" t="s">
        <v>388</v>
      </c>
      <c r="D319" s="39">
        <v>780176</v>
      </c>
      <c r="E319" s="40">
        <v>0</v>
      </c>
      <c r="F319" s="41">
        <v>5251</v>
      </c>
      <c r="G319" s="40">
        <v>6233</v>
      </c>
      <c r="H319" s="42">
        <v>2.7629999999999999</v>
      </c>
      <c r="I319" s="41">
        <v>1565</v>
      </c>
      <c r="J319" s="43">
        <f t="shared" si="108"/>
        <v>0.25109999999999999</v>
      </c>
      <c r="K319" s="41">
        <v>56</v>
      </c>
      <c r="L319" s="41">
        <v>2126</v>
      </c>
      <c r="M319" s="41">
        <v>150</v>
      </c>
      <c r="N319" s="41">
        <f t="shared" si="109"/>
        <v>2.6341000000000001</v>
      </c>
      <c r="O319" s="41">
        <f t="shared" si="110"/>
        <v>7.0555000000000003</v>
      </c>
      <c r="P319" s="41">
        <v>679</v>
      </c>
      <c r="Q319" s="41">
        <v>858</v>
      </c>
      <c r="R319" s="41">
        <v>1228</v>
      </c>
      <c r="S319" s="41">
        <v>2324</v>
      </c>
      <c r="T319" s="53">
        <v>5251</v>
      </c>
      <c r="U319" s="53">
        <f t="shared" si="111"/>
        <v>5251</v>
      </c>
      <c r="V319" s="44">
        <f t="shared" si="112"/>
        <v>0</v>
      </c>
      <c r="W319" s="54">
        <v>4933546</v>
      </c>
      <c r="X319" s="55">
        <v>2721054</v>
      </c>
      <c r="Y319" s="41">
        <v>4.8453263103921715</v>
      </c>
      <c r="Z319" s="41">
        <f t="shared" si="113"/>
        <v>1083.7247</v>
      </c>
      <c r="AA319" s="41">
        <f t="shared" si="114"/>
        <v>0</v>
      </c>
      <c r="AB319" s="41">
        <f t="shared" si="115"/>
        <v>0.426315</v>
      </c>
      <c r="AC319" s="41" t="str">
        <f t="shared" si="116"/>
        <v/>
      </c>
      <c r="AD319" s="41" t="str">
        <f t="shared" si="117"/>
        <v/>
      </c>
      <c r="AE319" s="41" t="str">
        <f t="shared" si="118"/>
        <v/>
      </c>
      <c r="AF319" s="41" t="str">
        <f t="shared" si="119"/>
        <v/>
      </c>
      <c r="AG319" s="41">
        <f t="shared" si="120"/>
        <v>502.89270298999998</v>
      </c>
      <c r="AH319" s="41" t="str">
        <f t="shared" si="121"/>
        <v/>
      </c>
      <c r="AI319" s="41" t="str">
        <f t="shared" si="122"/>
        <v/>
      </c>
      <c r="AJ319" s="41" t="str">
        <f t="shared" si="123"/>
        <v/>
      </c>
      <c r="AK319" s="41" t="str">
        <f t="shared" si="124"/>
        <v/>
      </c>
      <c r="AL319" s="44">
        <f t="shared" si="125"/>
        <v>502.89</v>
      </c>
      <c r="AM319" s="44">
        <f t="shared" si="126"/>
        <v>568.79</v>
      </c>
      <c r="AN319" s="40">
        <f t="shared" si="127"/>
        <v>1442023</v>
      </c>
      <c r="AO319" s="45">
        <f t="shared" si="128"/>
        <v>2.8574476651868366E-2</v>
      </c>
      <c r="AP319" s="40">
        <f t="shared" si="129"/>
        <v>18911.931648609123</v>
      </c>
      <c r="AQ319" s="41">
        <v>0</v>
      </c>
      <c r="AR319" s="40">
        <f t="shared" si="130"/>
        <v>799088</v>
      </c>
      <c r="AS319" s="40">
        <f t="shared" si="131"/>
        <v>62330</v>
      </c>
      <c r="AT319" s="40">
        <f t="shared" si="132"/>
        <v>136052.70000000001</v>
      </c>
      <c r="AU319" s="40">
        <f t="shared" si="133"/>
        <v>717846</v>
      </c>
      <c r="AV319" s="46">
        <f t="shared" si="134"/>
        <v>799088</v>
      </c>
      <c r="AW319" s="40">
        <f>AX319-AV319</f>
        <v>0</v>
      </c>
      <c r="AX319" s="59">
        <f>IF(D319&gt;AV319,AV319+(D319-AV319),AV319)</f>
        <v>799088</v>
      </c>
    </row>
    <row r="320" spans="1:50" ht="15" customHeight="1" x14ac:dyDescent="0.25">
      <c r="A320" s="51">
        <v>30</v>
      </c>
      <c r="B320" s="51">
        <v>6000</v>
      </c>
      <c r="C320" s="52" t="s">
        <v>85</v>
      </c>
      <c r="D320" s="39">
        <v>627962</v>
      </c>
      <c r="E320" s="40">
        <v>0</v>
      </c>
      <c r="F320" s="41">
        <v>1793</v>
      </c>
      <c r="G320" s="40">
        <v>1827</v>
      </c>
      <c r="H320" s="42">
        <v>2.4950000000000001</v>
      </c>
      <c r="I320" s="41">
        <v>555</v>
      </c>
      <c r="J320" s="43">
        <f t="shared" si="108"/>
        <v>0.30380000000000001</v>
      </c>
      <c r="K320" s="41">
        <v>170</v>
      </c>
      <c r="L320" s="41">
        <v>852</v>
      </c>
      <c r="M320" s="41">
        <v>66</v>
      </c>
      <c r="N320" s="41">
        <f t="shared" si="109"/>
        <v>19.953099999999999</v>
      </c>
      <c r="O320" s="41">
        <f t="shared" si="110"/>
        <v>7.7465000000000011</v>
      </c>
      <c r="P320" s="41">
        <v>744</v>
      </c>
      <c r="Q320" s="41">
        <v>1015</v>
      </c>
      <c r="R320" s="41">
        <v>1139</v>
      </c>
      <c r="S320" s="41">
        <v>1276</v>
      </c>
      <c r="T320" s="53">
        <v>1793</v>
      </c>
      <c r="U320" s="53">
        <f t="shared" si="111"/>
        <v>1793</v>
      </c>
      <c r="V320" s="44">
        <f t="shared" si="112"/>
        <v>0</v>
      </c>
      <c r="W320" s="54">
        <v>893424</v>
      </c>
      <c r="X320" s="55">
        <v>639509</v>
      </c>
      <c r="Y320" s="41">
        <v>1.6180055660489547</v>
      </c>
      <c r="Z320" s="41">
        <f t="shared" si="113"/>
        <v>1108.1543999999999</v>
      </c>
      <c r="AA320" s="41">
        <f t="shared" si="114"/>
        <v>0</v>
      </c>
      <c r="AB320" s="41">
        <f t="shared" si="115"/>
        <v>0.426315</v>
      </c>
      <c r="AC320" s="41" t="str">
        <f t="shared" si="116"/>
        <v/>
      </c>
      <c r="AD320" s="41" t="str">
        <f t="shared" si="117"/>
        <v/>
      </c>
      <c r="AE320" s="41">
        <f t="shared" si="118"/>
        <v>1043.809</v>
      </c>
      <c r="AF320" s="41">
        <f t="shared" si="119"/>
        <v>630</v>
      </c>
      <c r="AG320" s="41">
        <f t="shared" si="120"/>
        <v>0</v>
      </c>
      <c r="AH320" s="41" t="str">
        <f t="shared" si="121"/>
        <v/>
      </c>
      <c r="AI320" s="41" t="str">
        <f t="shared" si="122"/>
        <v/>
      </c>
      <c r="AJ320" s="41" t="str">
        <f t="shared" si="123"/>
        <v/>
      </c>
      <c r="AK320" s="41" t="str">
        <f t="shared" si="124"/>
        <v/>
      </c>
      <c r="AL320" s="44">
        <f t="shared" si="125"/>
        <v>630</v>
      </c>
      <c r="AM320" s="44">
        <f t="shared" si="126"/>
        <v>712.55</v>
      </c>
      <c r="AN320" s="40">
        <f t="shared" si="127"/>
        <v>920949</v>
      </c>
      <c r="AO320" s="45">
        <f t="shared" si="128"/>
        <v>2.8574476651868366E-2</v>
      </c>
      <c r="AP320" s="40">
        <f t="shared" si="129"/>
        <v>8371.950190800957</v>
      </c>
      <c r="AQ320" s="41">
        <v>0</v>
      </c>
      <c r="AR320" s="40">
        <f t="shared" si="130"/>
        <v>636334</v>
      </c>
      <c r="AS320" s="40">
        <f t="shared" si="131"/>
        <v>18270</v>
      </c>
      <c r="AT320" s="40">
        <f t="shared" si="132"/>
        <v>31975.45</v>
      </c>
      <c r="AU320" s="40">
        <f t="shared" si="133"/>
        <v>609692</v>
      </c>
      <c r="AV320" s="46">
        <f t="shared" si="134"/>
        <v>636334</v>
      </c>
      <c r="AW320" s="40">
        <f>AX320-AV320</f>
        <v>0</v>
      </c>
      <c r="AX320" s="59">
        <f>IF(D320&gt;AV320,AV320+(D320-AV320),AV320)</f>
        <v>636334</v>
      </c>
    </row>
    <row r="321" spans="1:50" ht="15" customHeight="1" x14ac:dyDescent="0.25">
      <c r="A321" s="51">
        <v>31</v>
      </c>
      <c r="B321" s="51">
        <v>400</v>
      </c>
      <c r="C321" s="52" t="s">
        <v>66</v>
      </c>
      <c r="D321" s="39">
        <v>109979</v>
      </c>
      <c r="E321" s="40">
        <v>0</v>
      </c>
      <c r="F321" s="41">
        <v>446</v>
      </c>
      <c r="G321" s="40">
        <v>437</v>
      </c>
      <c r="H321" s="42">
        <v>1.9390000000000001</v>
      </c>
      <c r="I321" s="41">
        <v>394</v>
      </c>
      <c r="J321" s="43">
        <f t="shared" si="108"/>
        <v>0.90159999999999996</v>
      </c>
      <c r="K321" s="41">
        <v>17</v>
      </c>
      <c r="L321" s="41">
        <v>219</v>
      </c>
      <c r="M321" s="41">
        <v>63</v>
      </c>
      <c r="N321" s="41">
        <f t="shared" si="109"/>
        <v>7.7625999999999999</v>
      </c>
      <c r="O321" s="41">
        <f t="shared" si="110"/>
        <v>28.767099999999999</v>
      </c>
      <c r="P321" s="41">
        <v>399</v>
      </c>
      <c r="Q321" s="41">
        <v>457</v>
      </c>
      <c r="R321" s="41">
        <v>384</v>
      </c>
      <c r="S321" s="41">
        <v>469</v>
      </c>
      <c r="T321" s="57">
        <v>446</v>
      </c>
      <c r="U321" s="53">
        <f t="shared" si="111"/>
        <v>469</v>
      </c>
      <c r="V321" s="44">
        <f t="shared" si="112"/>
        <v>6.82</v>
      </c>
      <c r="W321" s="54">
        <v>229391</v>
      </c>
      <c r="X321" s="55">
        <v>151439.39000000001</v>
      </c>
      <c r="Y321" s="41">
        <v>1.8088408131620688</v>
      </c>
      <c r="Z321" s="41">
        <f t="shared" si="113"/>
        <v>246.5667</v>
      </c>
      <c r="AA321" s="41">
        <f t="shared" si="114"/>
        <v>0</v>
      </c>
      <c r="AB321" s="41">
        <f t="shared" si="115"/>
        <v>0.426315</v>
      </c>
      <c r="AC321" s="41" t="str">
        <f t="shared" si="116"/>
        <v/>
      </c>
      <c r="AD321" s="41" t="str">
        <f t="shared" si="117"/>
        <v/>
      </c>
      <c r="AE321" s="41">
        <f t="shared" si="118"/>
        <v>533.67899999999997</v>
      </c>
      <c r="AF321" s="41">
        <f t="shared" si="119"/>
        <v>533.67899999999997</v>
      </c>
      <c r="AG321" s="41">
        <f t="shared" si="120"/>
        <v>0</v>
      </c>
      <c r="AH321" s="41" t="str">
        <f t="shared" si="121"/>
        <v/>
      </c>
      <c r="AI321" s="41" t="str">
        <f t="shared" si="122"/>
        <v/>
      </c>
      <c r="AJ321" s="41" t="str">
        <f t="shared" si="123"/>
        <v/>
      </c>
      <c r="AK321" s="41" t="str">
        <f t="shared" si="124"/>
        <v/>
      </c>
      <c r="AL321" s="44">
        <f t="shared" si="125"/>
        <v>533.67999999999995</v>
      </c>
      <c r="AM321" s="44">
        <f t="shared" si="126"/>
        <v>603.61</v>
      </c>
      <c r="AN321" s="40">
        <f t="shared" si="127"/>
        <v>165985</v>
      </c>
      <c r="AO321" s="45">
        <f t="shared" si="128"/>
        <v>2.8574476651868366E-2</v>
      </c>
      <c r="AP321" s="40">
        <f t="shared" si="129"/>
        <v>1600.3421393645397</v>
      </c>
      <c r="AQ321" s="41">
        <v>0</v>
      </c>
      <c r="AR321" s="40">
        <f t="shared" si="130"/>
        <v>111579</v>
      </c>
      <c r="AS321" s="40">
        <f t="shared" si="131"/>
        <v>4370</v>
      </c>
      <c r="AT321" s="40">
        <f t="shared" si="132"/>
        <v>7571.9695000000011</v>
      </c>
      <c r="AU321" s="40">
        <f t="shared" si="133"/>
        <v>105609</v>
      </c>
      <c r="AV321" s="46">
        <f t="shared" si="134"/>
        <v>111579</v>
      </c>
      <c r="AW321" s="40">
        <f>AX321-AV321</f>
        <v>0</v>
      </c>
      <c r="AX321" s="59">
        <f>IF(D321&gt;AV321,AV321+(D321-AV321),AV321)</f>
        <v>111579</v>
      </c>
    </row>
    <row r="322" spans="1:50" ht="15" customHeight="1" x14ac:dyDescent="0.25">
      <c r="A322" s="51">
        <v>31</v>
      </c>
      <c r="B322" s="51">
        <v>600</v>
      </c>
      <c r="C322" s="52" t="s">
        <v>81</v>
      </c>
      <c r="D322" s="39">
        <v>301161</v>
      </c>
      <c r="E322" s="40">
        <v>0</v>
      </c>
      <c r="F322" s="41">
        <v>804</v>
      </c>
      <c r="G322" s="40">
        <v>795</v>
      </c>
      <c r="H322" s="42">
        <v>2.3210000000000002</v>
      </c>
      <c r="I322" s="41">
        <v>100</v>
      </c>
      <c r="J322" s="43">
        <f t="shared" si="108"/>
        <v>0.1258</v>
      </c>
      <c r="K322" s="41">
        <v>98</v>
      </c>
      <c r="L322" s="41">
        <v>382</v>
      </c>
      <c r="M322" s="41">
        <v>126</v>
      </c>
      <c r="N322" s="41">
        <f t="shared" si="109"/>
        <v>25.654500000000002</v>
      </c>
      <c r="O322" s="41">
        <f t="shared" si="110"/>
        <v>32.984299999999998</v>
      </c>
      <c r="P322" s="41">
        <v>858</v>
      </c>
      <c r="Q322" s="41">
        <v>813</v>
      </c>
      <c r="R322" s="41">
        <v>662</v>
      </c>
      <c r="S322" s="41">
        <v>662</v>
      </c>
      <c r="T322" s="57">
        <v>804</v>
      </c>
      <c r="U322" s="53">
        <f t="shared" si="111"/>
        <v>858</v>
      </c>
      <c r="V322" s="44">
        <f t="shared" si="112"/>
        <v>7.34</v>
      </c>
      <c r="W322" s="54">
        <v>408532</v>
      </c>
      <c r="X322" s="55">
        <v>481782</v>
      </c>
      <c r="Y322" s="41">
        <v>2.295519515920537</v>
      </c>
      <c r="Z322" s="41">
        <f t="shared" si="113"/>
        <v>350.2475</v>
      </c>
      <c r="AA322" s="41">
        <f t="shared" si="114"/>
        <v>0</v>
      </c>
      <c r="AB322" s="41">
        <f t="shared" si="115"/>
        <v>0.426315</v>
      </c>
      <c r="AC322" s="41" t="str">
        <f t="shared" si="116"/>
        <v/>
      </c>
      <c r="AD322" s="41" t="str">
        <f t="shared" si="117"/>
        <v/>
      </c>
      <c r="AE322" s="41">
        <f t="shared" si="118"/>
        <v>665.06500000000005</v>
      </c>
      <c r="AF322" s="41">
        <f t="shared" si="119"/>
        <v>630</v>
      </c>
      <c r="AG322" s="41">
        <f t="shared" si="120"/>
        <v>0</v>
      </c>
      <c r="AH322" s="41" t="str">
        <f t="shared" si="121"/>
        <v/>
      </c>
      <c r="AI322" s="41" t="str">
        <f t="shared" si="122"/>
        <v/>
      </c>
      <c r="AJ322" s="41" t="str">
        <f t="shared" si="123"/>
        <v/>
      </c>
      <c r="AK322" s="41" t="str">
        <f t="shared" si="124"/>
        <v/>
      </c>
      <c r="AL322" s="44">
        <f t="shared" si="125"/>
        <v>630</v>
      </c>
      <c r="AM322" s="44">
        <f t="shared" si="126"/>
        <v>712.55</v>
      </c>
      <c r="AN322" s="40">
        <f t="shared" si="127"/>
        <v>392314</v>
      </c>
      <c r="AO322" s="45">
        <f t="shared" si="128"/>
        <v>2.8574476651868366E-2</v>
      </c>
      <c r="AP322" s="40">
        <f t="shared" si="129"/>
        <v>2604.6492702477572</v>
      </c>
      <c r="AQ322" s="41">
        <v>0</v>
      </c>
      <c r="AR322" s="40">
        <f t="shared" si="130"/>
        <v>303766</v>
      </c>
      <c r="AS322" s="40">
        <f t="shared" si="131"/>
        <v>7950</v>
      </c>
      <c r="AT322" s="40">
        <f t="shared" si="132"/>
        <v>24089.100000000002</v>
      </c>
      <c r="AU322" s="40">
        <f t="shared" si="133"/>
        <v>293211</v>
      </c>
      <c r="AV322" s="46">
        <f t="shared" si="134"/>
        <v>303766</v>
      </c>
      <c r="AW322" s="40">
        <f>AX322-AV322</f>
        <v>0</v>
      </c>
      <c r="AX322" s="59">
        <f>IF(D322&gt;AV322,AV322+(D322-AV322),AV322)</f>
        <v>303766</v>
      </c>
    </row>
    <row r="323" spans="1:50" ht="15" customHeight="1" x14ac:dyDescent="0.25">
      <c r="A323" s="51">
        <v>31</v>
      </c>
      <c r="B323" s="51">
        <v>800</v>
      </c>
      <c r="C323" s="52" t="s">
        <v>114</v>
      </c>
      <c r="D323" s="39">
        <v>115970</v>
      </c>
      <c r="E323" s="40">
        <v>0</v>
      </c>
      <c r="F323" s="41">
        <v>367</v>
      </c>
      <c r="G323" s="40">
        <v>346</v>
      </c>
      <c r="H323" s="42">
        <v>2.2469999999999999</v>
      </c>
      <c r="I323" s="41">
        <v>23</v>
      </c>
      <c r="J323" s="43">
        <f t="shared" si="108"/>
        <v>6.6500000000000004E-2</v>
      </c>
      <c r="K323" s="41">
        <v>70</v>
      </c>
      <c r="L323" s="41">
        <v>221</v>
      </c>
      <c r="M323" s="41">
        <v>65</v>
      </c>
      <c r="N323" s="41">
        <f t="shared" si="109"/>
        <v>31.674200000000003</v>
      </c>
      <c r="O323" s="41">
        <f t="shared" si="110"/>
        <v>29.411799999999999</v>
      </c>
      <c r="P323" s="41">
        <v>460</v>
      </c>
      <c r="Q323" s="41">
        <v>469</v>
      </c>
      <c r="R323" s="41">
        <v>382</v>
      </c>
      <c r="S323" s="41">
        <v>383</v>
      </c>
      <c r="T323" s="57">
        <v>367</v>
      </c>
      <c r="U323" s="53">
        <f t="shared" si="111"/>
        <v>469</v>
      </c>
      <c r="V323" s="44">
        <f t="shared" si="112"/>
        <v>26.23</v>
      </c>
      <c r="W323" s="54">
        <v>171412</v>
      </c>
      <c r="X323" s="55">
        <v>196146</v>
      </c>
      <c r="Y323" s="41">
        <v>1.5806621497860223</v>
      </c>
      <c r="Z323" s="41">
        <f t="shared" si="113"/>
        <v>232.18119999999999</v>
      </c>
      <c r="AA323" s="41">
        <f t="shared" si="114"/>
        <v>0</v>
      </c>
      <c r="AB323" s="41">
        <f t="shared" si="115"/>
        <v>0.426315</v>
      </c>
      <c r="AC323" s="41" t="str">
        <f t="shared" si="116"/>
        <v/>
      </c>
      <c r="AD323" s="41" t="str">
        <f t="shared" si="117"/>
        <v/>
      </c>
      <c r="AE323" s="41">
        <f t="shared" si="118"/>
        <v>500.28199999999998</v>
      </c>
      <c r="AF323" s="41">
        <f t="shared" si="119"/>
        <v>500.28199999999998</v>
      </c>
      <c r="AG323" s="41">
        <f t="shared" si="120"/>
        <v>0</v>
      </c>
      <c r="AH323" s="41" t="str">
        <f t="shared" si="121"/>
        <v/>
      </c>
      <c r="AI323" s="41" t="str">
        <f t="shared" si="122"/>
        <v/>
      </c>
      <c r="AJ323" s="41" t="str">
        <f t="shared" si="123"/>
        <v/>
      </c>
      <c r="AK323" s="41" t="str">
        <f t="shared" si="124"/>
        <v/>
      </c>
      <c r="AL323" s="44">
        <f t="shared" si="125"/>
        <v>500.28</v>
      </c>
      <c r="AM323" s="44">
        <f t="shared" si="126"/>
        <v>565.83000000000004</v>
      </c>
      <c r="AN323" s="40">
        <f t="shared" si="127"/>
        <v>122702</v>
      </c>
      <c r="AO323" s="45">
        <f t="shared" si="128"/>
        <v>2.8574476651868366E-2</v>
      </c>
      <c r="AP323" s="40">
        <f t="shared" si="129"/>
        <v>192.36337682037785</v>
      </c>
      <c r="AQ323" s="41">
        <v>0</v>
      </c>
      <c r="AR323" s="40">
        <f t="shared" si="130"/>
        <v>116162</v>
      </c>
      <c r="AS323" s="40">
        <f t="shared" si="131"/>
        <v>3460</v>
      </c>
      <c r="AT323" s="40">
        <f t="shared" si="132"/>
        <v>9807.3000000000011</v>
      </c>
      <c r="AU323" s="40">
        <f t="shared" si="133"/>
        <v>112510</v>
      </c>
      <c r="AV323" s="46">
        <f t="shared" si="134"/>
        <v>116162</v>
      </c>
      <c r="AW323" s="40">
        <f>AX323-AV323</f>
        <v>0</v>
      </c>
      <c r="AX323" s="59">
        <f>IF(D323&gt;AV323,AV323+(D323-AV323),AV323)</f>
        <v>116162</v>
      </c>
    </row>
    <row r="324" spans="1:50" ht="15" customHeight="1" x14ac:dyDescent="0.25">
      <c r="A324" s="51">
        <v>31</v>
      </c>
      <c r="B324" s="51">
        <v>900</v>
      </c>
      <c r="C324" s="52" t="s">
        <v>155</v>
      </c>
      <c r="D324" s="39">
        <v>0</v>
      </c>
      <c r="E324" s="40">
        <v>0</v>
      </c>
      <c r="F324" s="41">
        <v>2698</v>
      </c>
      <c r="G324" s="40">
        <v>2739</v>
      </c>
      <c r="H324" s="42">
        <v>2.468</v>
      </c>
      <c r="I324" s="41">
        <v>960</v>
      </c>
      <c r="J324" s="43">
        <f t="shared" si="108"/>
        <v>0.35049999999999998</v>
      </c>
      <c r="K324" s="41">
        <v>82</v>
      </c>
      <c r="L324" s="41">
        <v>1367</v>
      </c>
      <c r="M324" s="41">
        <v>319</v>
      </c>
      <c r="N324" s="41">
        <f t="shared" si="109"/>
        <v>5.9984999999999999</v>
      </c>
      <c r="O324" s="41">
        <f t="shared" si="110"/>
        <v>23.335800000000003</v>
      </c>
      <c r="P324" s="41">
        <v>0</v>
      </c>
      <c r="Q324" s="41">
        <v>0</v>
      </c>
      <c r="R324" s="41">
        <v>0</v>
      </c>
      <c r="S324" s="41">
        <v>2481</v>
      </c>
      <c r="T324" s="53">
        <v>2698</v>
      </c>
      <c r="U324" s="53">
        <f t="shared" si="111"/>
        <v>2698</v>
      </c>
      <c r="V324" s="44">
        <f t="shared" si="112"/>
        <v>0</v>
      </c>
      <c r="W324" s="54">
        <v>9237102</v>
      </c>
      <c r="X324" s="55">
        <v>2950083.31</v>
      </c>
      <c r="Y324" s="41">
        <v>35.28174300421469</v>
      </c>
      <c r="Z324" s="41">
        <f t="shared" si="113"/>
        <v>76.470100000000002</v>
      </c>
      <c r="AA324" s="41">
        <f t="shared" si="114"/>
        <v>0</v>
      </c>
      <c r="AB324" s="41">
        <f t="shared" si="115"/>
        <v>0.426315</v>
      </c>
      <c r="AC324" s="41">
        <f t="shared" si="116"/>
        <v>0.47800000000000004</v>
      </c>
      <c r="AD324" s="41" t="str">
        <f t="shared" si="117"/>
        <v/>
      </c>
      <c r="AE324" s="41" t="str">
        <f t="shared" si="118"/>
        <v/>
      </c>
      <c r="AF324" s="41" t="str">
        <f t="shared" si="119"/>
        <v/>
      </c>
      <c r="AG324" s="41">
        <f t="shared" si="120"/>
        <v>540.57939254999997</v>
      </c>
      <c r="AH324" s="41" t="str">
        <f t="shared" si="121"/>
        <v/>
      </c>
      <c r="AI324" s="41">
        <f t="shared" si="122"/>
        <v>587.2569496389001</v>
      </c>
      <c r="AJ324" s="41" t="str">
        <f t="shared" si="123"/>
        <v/>
      </c>
      <c r="AK324" s="41">
        <f t="shared" si="124"/>
        <v>1</v>
      </c>
      <c r="AL324" s="44">
        <f t="shared" si="125"/>
        <v>587.26</v>
      </c>
      <c r="AM324" s="44">
        <f t="shared" si="126"/>
        <v>664.21</v>
      </c>
      <c r="AN324" s="40">
        <f t="shared" si="127"/>
        <v>0</v>
      </c>
      <c r="AO324" s="45">
        <f t="shared" si="128"/>
        <v>2.8574476651868366E-2</v>
      </c>
      <c r="AP324" s="40">
        <f t="shared" si="129"/>
        <v>0</v>
      </c>
      <c r="AQ324" s="41">
        <v>0</v>
      </c>
      <c r="AR324" s="40">
        <f t="shared" si="130"/>
        <v>0</v>
      </c>
      <c r="AS324" s="40">
        <f t="shared" si="131"/>
        <v>27390</v>
      </c>
      <c r="AT324" s="40">
        <f t="shared" si="132"/>
        <v>147504.1655</v>
      </c>
      <c r="AU324" s="40">
        <f t="shared" si="133"/>
        <v>-27390</v>
      </c>
      <c r="AV324" s="46">
        <f t="shared" si="134"/>
        <v>0</v>
      </c>
      <c r="AW324" s="40">
        <f>AX324-AV324</f>
        <v>0</v>
      </c>
      <c r="AX324" s="59">
        <f>IF(D324&gt;AV324,AV324+(D324-AV324),AV324)</f>
        <v>0</v>
      </c>
    </row>
    <row r="325" spans="1:50" ht="15" customHeight="1" x14ac:dyDescent="0.25">
      <c r="A325" s="51">
        <v>31</v>
      </c>
      <c r="B325" s="51">
        <v>1000</v>
      </c>
      <c r="C325" s="52" t="s">
        <v>158</v>
      </c>
      <c r="D325" s="39">
        <v>445438</v>
      </c>
      <c r="E325" s="40">
        <v>0</v>
      </c>
      <c r="F325" s="41">
        <v>1970</v>
      </c>
      <c r="G325" s="40">
        <v>1946</v>
      </c>
      <c r="H325" s="42">
        <v>2.4790000000000001</v>
      </c>
      <c r="I325" s="41">
        <v>314</v>
      </c>
      <c r="J325" s="43">
        <f t="shared" si="108"/>
        <v>0.16139999999999999</v>
      </c>
      <c r="K325" s="41">
        <v>275</v>
      </c>
      <c r="L325" s="41">
        <v>809</v>
      </c>
      <c r="M325" s="41">
        <v>152</v>
      </c>
      <c r="N325" s="41">
        <f t="shared" si="109"/>
        <v>33.992600000000003</v>
      </c>
      <c r="O325" s="41">
        <f t="shared" si="110"/>
        <v>18.788599999999999</v>
      </c>
      <c r="P325" s="41">
        <v>1086</v>
      </c>
      <c r="Q325" s="41">
        <v>1116</v>
      </c>
      <c r="R325" s="41">
        <v>1041</v>
      </c>
      <c r="S325" s="41">
        <v>1110</v>
      </c>
      <c r="T325" s="53">
        <v>1970</v>
      </c>
      <c r="U325" s="53">
        <f t="shared" si="111"/>
        <v>1970</v>
      </c>
      <c r="V325" s="44">
        <f t="shared" si="112"/>
        <v>1.22</v>
      </c>
      <c r="W325" s="54">
        <v>1574911</v>
      </c>
      <c r="X325" s="55">
        <v>792038</v>
      </c>
      <c r="Y325" s="41">
        <v>16.639101416686099</v>
      </c>
      <c r="Z325" s="41">
        <f t="shared" si="113"/>
        <v>118.39579999999999</v>
      </c>
      <c r="AA325" s="41">
        <f t="shared" si="114"/>
        <v>0</v>
      </c>
      <c r="AB325" s="41">
        <f t="shared" si="115"/>
        <v>0.426315</v>
      </c>
      <c r="AC325" s="41" t="str">
        <f t="shared" si="116"/>
        <v/>
      </c>
      <c r="AD325" s="41" t="str">
        <f t="shared" si="117"/>
        <v/>
      </c>
      <c r="AE325" s="41">
        <f t="shared" si="118"/>
        <v>1087.482</v>
      </c>
      <c r="AF325" s="41">
        <f t="shared" si="119"/>
        <v>630</v>
      </c>
      <c r="AG325" s="41">
        <f t="shared" si="120"/>
        <v>0</v>
      </c>
      <c r="AH325" s="41" t="str">
        <f t="shared" si="121"/>
        <v/>
      </c>
      <c r="AI325" s="41" t="str">
        <f t="shared" si="122"/>
        <v/>
      </c>
      <c r="AJ325" s="41" t="str">
        <f t="shared" si="123"/>
        <v/>
      </c>
      <c r="AK325" s="41" t="str">
        <f t="shared" si="124"/>
        <v/>
      </c>
      <c r="AL325" s="44">
        <f t="shared" si="125"/>
        <v>630</v>
      </c>
      <c r="AM325" s="44">
        <f t="shared" si="126"/>
        <v>712.55</v>
      </c>
      <c r="AN325" s="40">
        <f t="shared" si="127"/>
        <v>715214</v>
      </c>
      <c r="AO325" s="45">
        <f t="shared" si="128"/>
        <v>2.8574476651868366E-2</v>
      </c>
      <c r="AP325" s="40">
        <f t="shared" si="129"/>
        <v>7708.7080132344399</v>
      </c>
      <c r="AQ325" s="41">
        <v>0</v>
      </c>
      <c r="AR325" s="40">
        <f t="shared" si="130"/>
        <v>453147</v>
      </c>
      <c r="AS325" s="40">
        <f t="shared" si="131"/>
        <v>19460</v>
      </c>
      <c r="AT325" s="40">
        <f t="shared" si="132"/>
        <v>39601.9</v>
      </c>
      <c r="AU325" s="40">
        <f t="shared" si="133"/>
        <v>425978</v>
      </c>
      <c r="AV325" s="46">
        <f t="shared" si="134"/>
        <v>453147</v>
      </c>
      <c r="AW325" s="40">
        <f>AX325-AV325</f>
        <v>0</v>
      </c>
      <c r="AX325" s="59">
        <f>IF(D325&gt;AV325,AV325+(D325-AV325),AV325)</f>
        <v>453147</v>
      </c>
    </row>
    <row r="326" spans="1:50" ht="15" customHeight="1" x14ac:dyDescent="0.25">
      <c r="A326" s="51">
        <v>31</v>
      </c>
      <c r="B326" s="51">
        <v>1300</v>
      </c>
      <c r="C326" s="52" t="s">
        <v>192</v>
      </c>
      <c r="D326" s="39">
        <v>286375</v>
      </c>
      <c r="E326" s="40">
        <v>0</v>
      </c>
      <c r="F326" s="41">
        <v>930</v>
      </c>
      <c r="G326" s="40">
        <v>985</v>
      </c>
      <c r="H326" s="42">
        <v>2.1819999999999999</v>
      </c>
      <c r="I326" s="41">
        <v>744</v>
      </c>
      <c r="J326" s="43">
        <f t="shared" si="108"/>
        <v>0.75529999999999997</v>
      </c>
      <c r="K326" s="41">
        <v>82</v>
      </c>
      <c r="L326" s="41">
        <v>404</v>
      </c>
      <c r="M326" s="41">
        <v>95</v>
      </c>
      <c r="N326" s="41">
        <f t="shared" si="109"/>
        <v>20.297000000000001</v>
      </c>
      <c r="O326" s="41">
        <f t="shared" si="110"/>
        <v>23.514900000000001</v>
      </c>
      <c r="P326" s="41">
        <v>815</v>
      </c>
      <c r="Q326" s="41">
        <v>907</v>
      </c>
      <c r="R326" s="41">
        <v>838</v>
      </c>
      <c r="S326" s="41">
        <v>903</v>
      </c>
      <c r="T326" s="57">
        <v>930</v>
      </c>
      <c r="U326" s="53">
        <f t="shared" si="111"/>
        <v>930</v>
      </c>
      <c r="V326" s="44">
        <f t="shared" si="112"/>
        <v>0</v>
      </c>
      <c r="W326" s="54">
        <v>958986</v>
      </c>
      <c r="X326" s="55">
        <v>934850</v>
      </c>
      <c r="Y326" s="41">
        <v>1.2909940123274704</v>
      </c>
      <c r="Z326" s="41">
        <f t="shared" si="113"/>
        <v>720.37509999999997</v>
      </c>
      <c r="AA326" s="41">
        <f t="shared" si="114"/>
        <v>0</v>
      </c>
      <c r="AB326" s="41">
        <f t="shared" si="115"/>
        <v>0.426315</v>
      </c>
      <c r="AC326" s="41" t="str">
        <f t="shared" si="116"/>
        <v/>
      </c>
      <c r="AD326" s="41" t="str">
        <f t="shared" si="117"/>
        <v/>
      </c>
      <c r="AE326" s="41">
        <f t="shared" si="118"/>
        <v>734.79500000000007</v>
      </c>
      <c r="AF326" s="41">
        <f t="shared" si="119"/>
        <v>630</v>
      </c>
      <c r="AG326" s="41">
        <f t="shared" si="120"/>
        <v>0</v>
      </c>
      <c r="AH326" s="41" t="str">
        <f t="shared" si="121"/>
        <v/>
      </c>
      <c r="AI326" s="41" t="str">
        <f t="shared" si="122"/>
        <v/>
      </c>
      <c r="AJ326" s="41" t="str">
        <f t="shared" si="123"/>
        <v/>
      </c>
      <c r="AK326" s="41" t="str">
        <f t="shared" si="124"/>
        <v/>
      </c>
      <c r="AL326" s="44">
        <f t="shared" si="125"/>
        <v>630</v>
      </c>
      <c r="AM326" s="44">
        <f t="shared" si="126"/>
        <v>712.55</v>
      </c>
      <c r="AN326" s="40">
        <f t="shared" si="127"/>
        <v>293032</v>
      </c>
      <c r="AO326" s="45">
        <f t="shared" si="128"/>
        <v>2.8574476651868366E-2</v>
      </c>
      <c r="AP326" s="40">
        <f t="shared" si="129"/>
        <v>190.22029107148771</v>
      </c>
      <c r="AQ326" s="41">
        <v>0</v>
      </c>
      <c r="AR326" s="40">
        <f t="shared" si="130"/>
        <v>286565</v>
      </c>
      <c r="AS326" s="40">
        <f t="shared" si="131"/>
        <v>9850</v>
      </c>
      <c r="AT326" s="40">
        <f t="shared" si="132"/>
        <v>46742.5</v>
      </c>
      <c r="AU326" s="40">
        <f t="shared" si="133"/>
        <v>276525</v>
      </c>
      <c r="AV326" s="46">
        <f t="shared" si="134"/>
        <v>286565</v>
      </c>
      <c r="AW326" s="40">
        <f>AX326-AV326</f>
        <v>0</v>
      </c>
      <c r="AX326" s="59">
        <f>IF(D326&gt;AV326,AV326+(D326-AV326),AV326)</f>
        <v>286565</v>
      </c>
    </row>
    <row r="327" spans="1:50" ht="15" customHeight="1" x14ac:dyDescent="0.25">
      <c r="A327" s="51">
        <v>31</v>
      </c>
      <c r="B327" s="51">
        <v>1400</v>
      </c>
      <c r="C327" s="52" t="s">
        <v>228</v>
      </c>
      <c r="D327" s="39">
        <v>18015</v>
      </c>
      <c r="E327" s="40">
        <v>0</v>
      </c>
      <c r="F327" s="41">
        <v>123</v>
      </c>
      <c r="G327" s="40">
        <v>131</v>
      </c>
      <c r="H327" s="42">
        <v>2.5190000000000001</v>
      </c>
      <c r="I327" s="41">
        <v>6</v>
      </c>
      <c r="J327" s="43">
        <f t="shared" si="108"/>
        <v>4.58E-2</v>
      </c>
      <c r="K327" s="41">
        <v>2</v>
      </c>
      <c r="L327" s="41">
        <v>54</v>
      </c>
      <c r="M327" s="41">
        <v>30</v>
      </c>
      <c r="N327" s="41">
        <f t="shared" si="109"/>
        <v>3.7037</v>
      </c>
      <c r="O327" s="41">
        <f t="shared" si="110"/>
        <v>55.555600000000005</v>
      </c>
      <c r="P327" s="41">
        <v>165</v>
      </c>
      <c r="Q327" s="41">
        <v>141</v>
      </c>
      <c r="R327" s="41">
        <v>130</v>
      </c>
      <c r="S327" s="41">
        <v>91</v>
      </c>
      <c r="T327" s="57">
        <v>123</v>
      </c>
      <c r="U327" s="53">
        <f t="shared" si="111"/>
        <v>165</v>
      </c>
      <c r="V327" s="44">
        <f t="shared" si="112"/>
        <v>20.61</v>
      </c>
      <c r="W327" s="54">
        <v>63300</v>
      </c>
      <c r="X327" s="55">
        <v>38500.770000000004</v>
      </c>
      <c r="Y327" s="41">
        <v>3.6437006657945905</v>
      </c>
      <c r="Z327" s="41">
        <f t="shared" si="113"/>
        <v>33.756900000000002</v>
      </c>
      <c r="AA327" s="41">
        <f t="shared" si="114"/>
        <v>0</v>
      </c>
      <c r="AB327" s="41">
        <f t="shared" si="115"/>
        <v>0.426315</v>
      </c>
      <c r="AC327" s="41" t="str">
        <f t="shared" si="116"/>
        <v/>
      </c>
      <c r="AD327" s="41" t="str">
        <f t="shared" si="117"/>
        <v/>
      </c>
      <c r="AE327" s="41">
        <f t="shared" si="118"/>
        <v>421.37700000000001</v>
      </c>
      <c r="AF327" s="41">
        <f t="shared" si="119"/>
        <v>421.37700000000001</v>
      </c>
      <c r="AG327" s="41">
        <f t="shared" si="120"/>
        <v>0</v>
      </c>
      <c r="AH327" s="41" t="str">
        <f t="shared" si="121"/>
        <v/>
      </c>
      <c r="AI327" s="41" t="str">
        <f t="shared" si="122"/>
        <v/>
      </c>
      <c r="AJ327" s="41" t="str">
        <f t="shared" si="123"/>
        <v/>
      </c>
      <c r="AK327" s="41" t="str">
        <f t="shared" si="124"/>
        <v/>
      </c>
      <c r="AL327" s="44">
        <f t="shared" si="125"/>
        <v>421.38</v>
      </c>
      <c r="AM327" s="44">
        <f t="shared" si="126"/>
        <v>476.59</v>
      </c>
      <c r="AN327" s="40">
        <f t="shared" si="127"/>
        <v>35448</v>
      </c>
      <c r="AO327" s="45">
        <f t="shared" si="128"/>
        <v>2.8574476651868366E-2</v>
      </c>
      <c r="AP327" s="40">
        <f t="shared" si="129"/>
        <v>498.1388514720212</v>
      </c>
      <c r="AQ327" s="41">
        <v>0</v>
      </c>
      <c r="AR327" s="40">
        <f t="shared" si="130"/>
        <v>18513</v>
      </c>
      <c r="AS327" s="40">
        <f t="shared" si="131"/>
        <v>1310</v>
      </c>
      <c r="AT327" s="40">
        <f t="shared" si="132"/>
        <v>1925.0385000000003</v>
      </c>
      <c r="AU327" s="40">
        <f t="shared" si="133"/>
        <v>16705</v>
      </c>
      <c r="AV327" s="46">
        <f t="shared" si="134"/>
        <v>18513</v>
      </c>
      <c r="AW327" s="40">
        <f>AX327-AV327</f>
        <v>0</v>
      </c>
      <c r="AX327" s="59">
        <f>IF(D327&gt;AV327,AV327+(D327-AV327),AV327)</f>
        <v>18513</v>
      </c>
    </row>
    <row r="328" spans="1:50" ht="15" customHeight="1" x14ac:dyDescent="0.25">
      <c r="A328" s="51">
        <v>31</v>
      </c>
      <c r="B328" s="51">
        <v>1600</v>
      </c>
      <c r="C328" s="52" t="s">
        <v>312</v>
      </c>
      <c r="D328" s="39">
        <v>1695670</v>
      </c>
      <c r="E328" s="40">
        <v>0</v>
      </c>
      <c r="F328" s="41">
        <v>10869</v>
      </c>
      <c r="G328" s="40">
        <v>11390</v>
      </c>
      <c r="H328" s="42">
        <v>2.1320000000000001</v>
      </c>
      <c r="I328" s="41">
        <v>9568</v>
      </c>
      <c r="J328" s="43">
        <f t="shared" si="108"/>
        <v>0.84</v>
      </c>
      <c r="K328" s="41">
        <v>548</v>
      </c>
      <c r="L328" s="41">
        <v>5087</v>
      </c>
      <c r="M328" s="41">
        <v>1706</v>
      </c>
      <c r="N328" s="41">
        <f t="shared" si="109"/>
        <v>10.772600000000001</v>
      </c>
      <c r="O328" s="41">
        <f t="shared" si="110"/>
        <v>33.536500000000004</v>
      </c>
      <c r="P328" s="41">
        <v>7247</v>
      </c>
      <c r="Q328" s="41">
        <v>7934</v>
      </c>
      <c r="R328" s="41">
        <v>7976</v>
      </c>
      <c r="S328" s="41">
        <v>7764</v>
      </c>
      <c r="T328" s="53">
        <v>10869</v>
      </c>
      <c r="U328" s="53">
        <f t="shared" si="111"/>
        <v>10869</v>
      </c>
      <c r="V328" s="44">
        <f t="shared" si="112"/>
        <v>0</v>
      </c>
      <c r="W328" s="54">
        <v>9478231</v>
      </c>
      <c r="X328" s="55">
        <v>7806474.8300000001</v>
      </c>
      <c r="Y328" s="41">
        <v>24.435669972216086</v>
      </c>
      <c r="Z328" s="41">
        <f t="shared" si="113"/>
        <v>444.80059999999997</v>
      </c>
      <c r="AA328" s="41">
        <f t="shared" si="114"/>
        <v>0</v>
      </c>
      <c r="AB328" s="41">
        <f t="shared" si="115"/>
        <v>0.426315</v>
      </c>
      <c r="AC328" s="41" t="str">
        <f t="shared" si="116"/>
        <v/>
      </c>
      <c r="AD328" s="41" t="str">
        <f t="shared" si="117"/>
        <v/>
      </c>
      <c r="AE328" s="41" t="str">
        <f t="shared" si="118"/>
        <v/>
      </c>
      <c r="AF328" s="41" t="str">
        <f t="shared" si="119"/>
        <v/>
      </c>
      <c r="AG328" s="41">
        <f t="shared" si="120"/>
        <v>0</v>
      </c>
      <c r="AH328" s="41">
        <f t="shared" si="121"/>
        <v>598.3203175499998</v>
      </c>
      <c r="AI328" s="41" t="str">
        <f t="shared" si="122"/>
        <v/>
      </c>
      <c r="AJ328" s="41" t="str">
        <f t="shared" si="123"/>
        <v/>
      </c>
      <c r="AK328" s="41" t="str">
        <f t="shared" si="124"/>
        <v/>
      </c>
      <c r="AL328" s="44">
        <f t="shared" si="125"/>
        <v>598.32000000000005</v>
      </c>
      <c r="AM328" s="44">
        <f t="shared" si="126"/>
        <v>676.72</v>
      </c>
      <c r="AN328" s="40">
        <f t="shared" si="127"/>
        <v>3667129</v>
      </c>
      <c r="AO328" s="45">
        <f t="shared" si="128"/>
        <v>2.8574476651868366E-2</v>
      </c>
      <c r="AP328" s="40">
        <f t="shared" si="129"/>
        <v>56333.409165615754</v>
      </c>
      <c r="AQ328" s="41">
        <v>0</v>
      </c>
      <c r="AR328" s="40">
        <f t="shared" si="130"/>
        <v>1752003</v>
      </c>
      <c r="AS328" s="40">
        <f t="shared" si="131"/>
        <v>113900</v>
      </c>
      <c r="AT328" s="40">
        <f t="shared" si="132"/>
        <v>390323.7415</v>
      </c>
      <c r="AU328" s="40">
        <f t="shared" si="133"/>
        <v>1581770</v>
      </c>
      <c r="AV328" s="46">
        <f t="shared" si="134"/>
        <v>1752003</v>
      </c>
      <c r="AW328" s="40">
        <f>AX328-AV328</f>
        <v>0</v>
      </c>
      <c r="AX328" s="59">
        <f>IF(D328&gt;AV328,AV328+(D328-AV328),AV328)</f>
        <v>1752003</v>
      </c>
    </row>
    <row r="329" spans="1:50" ht="15" customHeight="1" x14ac:dyDescent="0.25">
      <c r="A329" s="51">
        <v>31</v>
      </c>
      <c r="B329" s="51">
        <v>2000</v>
      </c>
      <c r="C329" s="52" t="s">
        <v>402</v>
      </c>
      <c r="D329" s="39">
        <v>409905</v>
      </c>
      <c r="E329" s="40">
        <v>0</v>
      </c>
      <c r="F329" s="41">
        <v>1068</v>
      </c>
      <c r="G329" s="40">
        <v>1028</v>
      </c>
      <c r="H329" s="42">
        <v>2.173</v>
      </c>
      <c r="I329" s="41">
        <v>526</v>
      </c>
      <c r="J329" s="43">
        <f t="shared" si="108"/>
        <v>0.51170000000000004</v>
      </c>
      <c r="K329" s="41">
        <v>146</v>
      </c>
      <c r="L329" s="41">
        <v>589</v>
      </c>
      <c r="M329" s="41">
        <v>283</v>
      </c>
      <c r="N329" s="41">
        <f t="shared" si="109"/>
        <v>24.787799999999997</v>
      </c>
      <c r="O329" s="41">
        <f t="shared" si="110"/>
        <v>48.047499999999999</v>
      </c>
      <c r="P329" s="41">
        <v>1382</v>
      </c>
      <c r="Q329" s="41">
        <v>1443</v>
      </c>
      <c r="R329" s="41">
        <v>1118</v>
      </c>
      <c r="S329" s="41">
        <v>1164</v>
      </c>
      <c r="T329" s="53">
        <v>1068</v>
      </c>
      <c r="U329" s="53">
        <f t="shared" si="111"/>
        <v>1443</v>
      </c>
      <c r="V329" s="44">
        <f t="shared" si="112"/>
        <v>28.76</v>
      </c>
      <c r="W329" s="54">
        <v>557454</v>
      </c>
      <c r="X329" s="55">
        <v>477390.22</v>
      </c>
      <c r="Y329" s="41">
        <v>2.8725835795378201</v>
      </c>
      <c r="Z329" s="41">
        <f t="shared" si="113"/>
        <v>371.79070000000002</v>
      </c>
      <c r="AA329" s="41">
        <f t="shared" si="114"/>
        <v>0</v>
      </c>
      <c r="AB329" s="41">
        <f t="shared" si="115"/>
        <v>0.426315</v>
      </c>
      <c r="AC329" s="41" t="str">
        <f t="shared" si="116"/>
        <v/>
      </c>
      <c r="AD329" s="41" t="str">
        <f t="shared" si="117"/>
        <v/>
      </c>
      <c r="AE329" s="41">
        <f t="shared" si="118"/>
        <v>750.57600000000002</v>
      </c>
      <c r="AF329" s="41">
        <f t="shared" si="119"/>
        <v>630</v>
      </c>
      <c r="AG329" s="41">
        <f t="shared" si="120"/>
        <v>0</v>
      </c>
      <c r="AH329" s="41" t="str">
        <f t="shared" si="121"/>
        <v/>
      </c>
      <c r="AI329" s="41" t="str">
        <f t="shared" si="122"/>
        <v/>
      </c>
      <c r="AJ329" s="41" t="str">
        <f t="shared" si="123"/>
        <v/>
      </c>
      <c r="AK329" s="41" t="str">
        <f t="shared" si="124"/>
        <v/>
      </c>
      <c r="AL329" s="44">
        <f t="shared" si="125"/>
        <v>630</v>
      </c>
      <c r="AM329" s="44">
        <f t="shared" si="126"/>
        <v>712.55</v>
      </c>
      <c r="AN329" s="40">
        <f t="shared" si="127"/>
        <v>494850</v>
      </c>
      <c r="AO329" s="45">
        <f t="shared" si="128"/>
        <v>2.8574476651868366E-2</v>
      </c>
      <c r="AP329" s="40">
        <f t="shared" si="129"/>
        <v>2427.2589191929583</v>
      </c>
      <c r="AQ329" s="41">
        <v>0</v>
      </c>
      <c r="AR329" s="40">
        <f t="shared" si="130"/>
        <v>412332</v>
      </c>
      <c r="AS329" s="40">
        <f t="shared" si="131"/>
        <v>10280</v>
      </c>
      <c r="AT329" s="40">
        <f t="shared" si="132"/>
        <v>23869.510999999999</v>
      </c>
      <c r="AU329" s="40">
        <f t="shared" si="133"/>
        <v>399625</v>
      </c>
      <c r="AV329" s="46">
        <f t="shared" si="134"/>
        <v>412332</v>
      </c>
      <c r="AW329" s="40">
        <f>AX329-AV329</f>
        <v>0</v>
      </c>
      <c r="AX329" s="59">
        <f>IF(D329&gt;AV329,AV329+(D329-AV329),AV329)</f>
        <v>412332</v>
      </c>
    </row>
    <row r="330" spans="1:50" ht="15" customHeight="1" x14ac:dyDescent="0.25">
      <c r="A330" s="51">
        <v>31</v>
      </c>
      <c r="B330" s="51">
        <v>2100</v>
      </c>
      <c r="C330" s="52" t="s">
        <v>441</v>
      </c>
      <c r="D330" s="39">
        <v>77494</v>
      </c>
      <c r="E330" s="40">
        <v>0</v>
      </c>
      <c r="F330" s="41">
        <v>665</v>
      </c>
      <c r="G330" s="40">
        <v>651</v>
      </c>
      <c r="H330" s="42">
        <v>2.3370000000000002</v>
      </c>
      <c r="I330" s="41">
        <v>335</v>
      </c>
      <c r="J330" s="43">
        <f t="shared" si="108"/>
        <v>0.51459999999999995</v>
      </c>
      <c r="K330" s="41">
        <v>0</v>
      </c>
      <c r="L330" s="41">
        <v>369</v>
      </c>
      <c r="M330" s="41">
        <v>113</v>
      </c>
      <c r="N330" s="41">
        <f t="shared" si="109"/>
        <v>0</v>
      </c>
      <c r="O330" s="41">
        <f t="shared" si="110"/>
        <v>30.623299999999997</v>
      </c>
      <c r="P330" s="41">
        <v>413</v>
      </c>
      <c r="Q330" s="41">
        <v>536</v>
      </c>
      <c r="R330" s="41">
        <v>438</v>
      </c>
      <c r="S330" s="41">
        <v>605</v>
      </c>
      <c r="T330" s="57">
        <v>665</v>
      </c>
      <c r="U330" s="53">
        <f t="shared" si="111"/>
        <v>665</v>
      </c>
      <c r="V330" s="44">
        <f t="shared" si="112"/>
        <v>2.11</v>
      </c>
      <c r="W330" s="54">
        <v>773164</v>
      </c>
      <c r="X330" s="55">
        <v>274000</v>
      </c>
      <c r="Y330" s="41">
        <v>1.6869305958174323</v>
      </c>
      <c r="Z330" s="41">
        <f t="shared" si="113"/>
        <v>394.20710000000003</v>
      </c>
      <c r="AA330" s="41">
        <f t="shared" si="114"/>
        <v>0</v>
      </c>
      <c r="AB330" s="41">
        <f t="shared" si="115"/>
        <v>0.426315</v>
      </c>
      <c r="AC330" s="41" t="str">
        <f t="shared" si="116"/>
        <v/>
      </c>
      <c r="AD330" s="41" t="str">
        <f t="shared" si="117"/>
        <v/>
      </c>
      <c r="AE330" s="41">
        <f t="shared" si="118"/>
        <v>612.21699999999998</v>
      </c>
      <c r="AF330" s="41">
        <f t="shared" si="119"/>
        <v>612.21699999999998</v>
      </c>
      <c r="AG330" s="41">
        <f t="shared" si="120"/>
        <v>0</v>
      </c>
      <c r="AH330" s="41" t="str">
        <f t="shared" si="121"/>
        <v/>
      </c>
      <c r="AI330" s="41" t="str">
        <f t="shared" si="122"/>
        <v/>
      </c>
      <c r="AJ330" s="41" t="str">
        <f t="shared" si="123"/>
        <v/>
      </c>
      <c r="AK330" s="41" t="str">
        <f t="shared" si="124"/>
        <v/>
      </c>
      <c r="AL330" s="44">
        <f t="shared" si="125"/>
        <v>612.22</v>
      </c>
      <c r="AM330" s="44">
        <f t="shared" si="126"/>
        <v>692.44</v>
      </c>
      <c r="AN330" s="40">
        <f t="shared" si="127"/>
        <v>121167</v>
      </c>
      <c r="AO330" s="45">
        <f t="shared" si="128"/>
        <v>2.8574476651868366E-2</v>
      </c>
      <c r="AP330" s="40">
        <f t="shared" si="129"/>
        <v>1247.9331188170472</v>
      </c>
      <c r="AQ330" s="41">
        <v>0</v>
      </c>
      <c r="AR330" s="40">
        <f t="shared" si="130"/>
        <v>78742</v>
      </c>
      <c r="AS330" s="40">
        <f t="shared" si="131"/>
        <v>6510</v>
      </c>
      <c r="AT330" s="40">
        <f t="shared" si="132"/>
        <v>13700</v>
      </c>
      <c r="AU330" s="40">
        <f t="shared" si="133"/>
        <v>70984</v>
      </c>
      <c r="AV330" s="46">
        <f t="shared" si="134"/>
        <v>78742</v>
      </c>
      <c r="AW330" s="40">
        <f>AX330-AV330</f>
        <v>0</v>
      </c>
      <c r="AX330" s="59">
        <f>IF(D330&gt;AV330,AV330+(D330-AV330),AV330)</f>
        <v>78742</v>
      </c>
    </row>
    <row r="331" spans="1:50" ht="15" customHeight="1" x14ac:dyDescent="0.25">
      <c r="A331" s="51">
        <v>31</v>
      </c>
      <c r="B331" s="51">
        <v>2300</v>
      </c>
      <c r="C331" s="52" t="s">
        <v>492</v>
      </c>
      <c r="D331" s="39">
        <v>262306</v>
      </c>
      <c r="E331" s="40">
        <v>0</v>
      </c>
      <c r="F331" s="41">
        <v>701</v>
      </c>
      <c r="G331" s="40">
        <v>671</v>
      </c>
      <c r="H331" s="42">
        <v>2.3969999999999998</v>
      </c>
      <c r="I331" s="41">
        <v>0</v>
      </c>
      <c r="J331" s="43">
        <f t="shared" si="108"/>
        <v>0</v>
      </c>
      <c r="K331" s="41">
        <v>114</v>
      </c>
      <c r="L331" s="41">
        <v>307</v>
      </c>
      <c r="M331" s="41">
        <v>120</v>
      </c>
      <c r="N331" s="41">
        <f t="shared" si="109"/>
        <v>37.133600000000001</v>
      </c>
      <c r="O331" s="41">
        <f t="shared" si="110"/>
        <v>39.087899999999998</v>
      </c>
      <c r="P331" s="41">
        <v>682</v>
      </c>
      <c r="Q331" s="41">
        <v>757</v>
      </c>
      <c r="R331" s="41">
        <v>618</v>
      </c>
      <c r="S331" s="41">
        <v>695</v>
      </c>
      <c r="T331" s="57">
        <v>701</v>
      </c>
      <c r="U331" s="53">
        <f t="shared" si="111"/>
        <v>757</v>
      </c>
      <c r="V331" s="44">
        <f t="shared" si="112"/>
        <v>11.36</v>
      </c>
      <c r="W331" s="54">
        <v>341016</v>
      </c>
      <c r="X331" s="55">
        <v>210052</v>
      </c>
      <c r="Y331" s="41">
        <v>4.4491074862122915</v>
      </c>
      <c r="Z331" s="41">
        <f t="shared" si="113"/>
        <v>157.55969999999999</v>
      </c>
      <c r="AA331" s="41">
        <f t="shared" si="114"/>
        <v>0</v>
      </c>
      <c r="AB331" s="41">
        <f t="shared" si="115"/>
        <v>0.426315</v>
      </c>
      <c r="AC331" s="41" t="str">
        <f t="shared" si="116"/>
        <v/>
      </c>
      <c r="AD331" s="41" t="str">
        <f t="shared" si="117"/>
        <v/>
      </c>
      <c r="AE331" s="41">
        <f t="shared" si="118"/>
        <v>619.55700000000002</v>
      </c>
      <c r="AF331" s="41">
        <f t="shared" si="119"/>
        <v>619.55700000000002</v>
      </c>
      <c r="AG331" s="41">
        <f t="shared" si="120"/>
        <v>0</v>
      </c>
      <c r="AH331" s="41" t="str">
        <f t="shared" si="121"/>
        <v/>
      </c>
      <c r="AI331" s="41" t="str">
        <f t="shared" si="122"/>
        <v/>
      </c>
      <c r="AJ331" s="41" t="str">
        <f t="shared" si="123"/>
        <v/>
      </c>
      <c r="AK331" s="41" t="str">
        <f t="shared" si="124"/>
        <v/>
      </c>
      <c r="AL331" s="44">
        <f t="shared" si="125"/>
        <v>619.55999999999995</v>
      </c>
      <c r="AM331" s="44">
        <f t="shared" si="126"/>
        <v>700.74</v>
      </c>
      <c r="AN331" s="40">
        <f t="shared" si="127"/>
        <v>324816</v>
      </c>
      <c r="AO331" s="45">
        <f t="shared" si="128"/>
        <v>2.8574476651868366E-2</v>
      </c>
      <c r="AP331" s="40">
        <f t="shared" si="129"/>
        <v>1786.1905355082915</v>
      </c>
      <c r="AQ331" s="41">
        <v>0</v>
      </c>
      <c r="AR331" s="40">
        <f t="shared" si="130"/>
        <v>264092</v>
      </c>
      <c r="AS331" s="40">
        <f t="shared" si="131"/>
        <v>6710</v>
      </c>
      <c r="AT331" s="40">
        <f t="shared" si="132"/>
        <v>10502.6</v>
      </c>
      <c r="AU331" s="40">
        <f t="shared" si="133"/>
        <v>255596</v>
      </c>
      <c r="AV331" s="46">
        <f t="shared" si="134"/>
        <v>264092</v>
      </c>
      <c r="AW331" s="40">
        <f>AX331-AV331</f>
        <v>0</v>
      </c>
      <c r="AX331" s="59">
        <f>IF(D331&gt;AV331,AV331+(D331-AV331),AV331)</f>
        <v>264092</v>
      </c>
    </row>
    <row r="332" spans="1:50" ht="15" customHeight="1" x14ac:dyDescent="0.25">
      <c r="A332" s="51">
        <v>31</v>
      </c>
      <c r="B332" s="51">
        <v>2600</v>
      </c>
      <c r="C332" s="52" t="s">
        <v>549</v>
      </c>
      <c r="D332" s="39">
        <v>354409</v>
      </c>
      <c r="E332" s="40">
        <v>0</v>
      </c>
      <c r="F332" s="41">
        <v>983</v>
      </c>
      <c r="G332" s="40">
        <v>962</v>
      </c>
      <c r="H332" s="42">
        <v>2.1120000000000001</v>
      </c>
      <c r="I332" s="41">
        <v>365</v>
      </c>
      <c r="J332" s="43">
        <f t="shared" ref="J332:J395" si="135">ROUND(I332/G332,4)</f>
        <v>0.37940000000000002</v>
      </c>
      <c r="K332" s="41">
        <v>194</v>
      </c>
      <c r="L332" s="41">
        <v>642</v>
      </c>
      <c r="M332" s="41">
        <v>183</v>
      </c>
      <c r="N332" s="41">
        <f t="shared" ref="N332:N395" si="136">ROUND(K332/L332,6)*100</f>
        <v>30.218099999999996</v>
      </c>
      <c r="O332" s="41">
        <f t="shared" ref="O332:O395" si="137">ROUND(M332/L332,6)*100</f>
        <v>28.5047</v>
      </c>
      <c r="P332" s="41">
        <v>1341</v>
      </c>
      <c r="Q332" s="41">
        <v>1419</v>
      </c>
      <c r="R332" s="41">
        <v>1026</v>
      </c>
      <c r="S332" s="41">
        <v>935</v>
      </c>
      <c r="T332" s="57">
        <v>983</v>
      </c>
      <c r="U332" s="53">
        <f t="shared" ref="U332:U395" si="138">MAX(P332:T332)</f>
        <v>1419</v>
      </c>
      <c r="V332" s="44">
        <f t="shared" ref="V332:V395" si="139">ROUND(IF(100*(1-(G332/U332))&lt;0,0,100*(1-G332/U332)),2)</f>
        <v>32.21</v>
      </c>
      <c r="W332" s="54">
        <v>797935</v>
      </c>
      <c r="X332" s="55">
        <v>494094</v>
      </c>
      <c r="Y332" s="41">
        <v>15.293531089719334</v>
      </c>
      <c r="Z332" s="41">
        <f t="shared" ref="Z332:Z395" si="140">ROUND(T332/Y332,4)</f>
        <v>64.275499999999994</v>
      </c>
      <c r="AA332" s="41">
        <f t="shared" ref="AA332:AA395" si="141">IF((AND(G332&gt;=10000,Z332&lt;150)),100,IF(AND(G332&lt;10000,Z332&lt;30),200,0))</f>
        <v>0</v>
      </c>
      <c r="AB332" s="41">
        <f t="shared" ref="AB332:AB395" si="142">ROUND(X$11/W$11,6)</f>
        <v>0.426315</v>
      </c>
      <c r="AC332" s="41" t="str">
        <f t="shared" ref="AC332:AC395" si="143">IF(AND(2500&lt;=G332,G332&lt;3000),(G332-2500)*0.002,"")</f>
        <v/>
      </c>
      <c r="AD332" s="41" t="str">
        <f t="shared" ref="AD332:AD395" si="144">IF(AND(10000&lt;=G332,G332&lt;11000),(11000-G332)*0.001,"")</f>
        <v/>
      </c>
      <c r="AE332" s="41">
        <f t="shared" ref="AE332:AE395" si="145">IF(G332&lt;2500, 410+(0.367*MAX(0,(G332-100))+AA332),"")</f>
        <v>726.35400000000004</v>
      </c>
      <c r="AF332" s="41">
        <f t="shared" ref="AF332:AF395" si="146">IF(AND(AE332&lt;&gt;"",AE332&gt;630+AA332),630+AA332,AE332)</f>
        <v>630</v>
      </c>
      <c r="AG332" s="41">
        <f t="shared" ref="AG332:AG395" si="147">IF((AND(2500&lt;=G332,G332&lt;11000)),1.15*(572.62+(5.026*N332)-(53.768*H332)+(14.022*V332)+AA332),0)</f>
        <v>0</v>
      </c>
      <c r="AH332" s="41" t="str">
        <f t="shared" ref="AH332:AH395" si="148">IF(G332&gt;=10000,1.15*((4.59*N332)+(0.622*O332)+(169.415*J332)+AA332+307.664),"")</f>
        <v/>
      </c>
      <c r="AI332" s="41" t="str">
        <f t="shared" ref="AI332:AI395" si="149">IF(AND(2500&lt;=G332,G332&lt;3000),(AC332*AG332)+(630*(1-AC332)),"")</f>
        <v/>
      </c>
      <c r="AJ332" s="41" t="str">
        <f t="shared" ref="AJ332:AJ395" si="150">IF(AND(10000&lt;=G332,G332&lt;11000),(AD332*AG332)+(AH332*(1-AD332)),"")</f>
        <v/>
      </c>
      <c r="AK332" s="41" t="str">
        <f t="shared" ref="AK332:AK395" si="151">IF(AND(AC332="",AD332=""),"",1)</f>
        <v/>
      </c>
      <c r="AL332" s="44">
        <f t="shared" ref="AL332:AL395" si="152">ROUND(IF(AK332="",MAX(AF332,AG332,AH332),MAX(AI332,AJ332)),2)</f>
        <v>630</v>
      </c>
      <c r="AM332" s="44">
        <f t="shared" ref="AM332:AM395" si="153">ROUND(AL332*AM$2,2)</f>
        <v>712.55</v>
      </c>
      <c r="AN332" s="40">
        <f t="shared" ref="AN332:AN395" si="154">ROUND(IF((AM332*G332)-(W332*AB332)&lt;0,0,(AM332*G332)-(W332*AB332)),0)</f>
        <v>345301</v>
      </c>
      <c r="AO332" s="45">
        <f t="shared" ref="AO332:AO395" si="155">$AO$11</f>
        <v>2.8574476651868366E-2</v>
      </c>
      <c r="AP332" s="40">
        <f t="shared" ref="AP332:AP395" si="156">(AN332-(D332-E332))*AO332</f>
        <v>-260.25633334521706</v>
      </c>
      <c r="AQ332" s="41">
        <v>0</v>
      </c>
      <c r="AR332" s="40">
        <f t="shared" ref="AR332:AR395" si="157">ROUND(MAX(IF((D332-E332)&lt;AN332,D332-E332+AP332+AQ332,AN332+AQ332),0),0)</f>
        <v>345301</v>
      </c>
      <c r="AS332" s="40">
        <f t="shared" ref="AS332:AS395" si="158">10*G332</f>
        <v>9620</v>
      </c>
      <c r="AT332" s="40">
        <f t="shared" ref="AT332:AT395" si="159">0.05*X332</f>
        <v>24704.7</v>
      </c>
      <c r="AU332" s="40">
        <f t="shared" ref="AU332:AU395" si="160">ROUND(MAX(D332-(IF(AND(E332&gt;0,AQ332=0),E332,0))-MIN(AS332:AT332)),0)</f>
        <v>344789</v>
      </c>
      <c r="AV332" s="46">
        <f t="shared" ref="AV332:AV395" si="161">MAX(AR332,AU332)</f>
        <v>345301</v>
      </c>
      <c r="AW332" s="40">
        <f>AX332-AV332</f>
        <v>9108</v>
      </c>
      <c r="AX332" s="59">
        <f>IF(D332&gt;AV332,AV332+(D332-AV332),AV332)</f>
        <v>354409</v>
      </c>
    </row>
    <row r="333" spans="1:50" ht="15" customHeight="1" x14ac:dyDescent="0.25">
      <c r="A333" s="51">
        <v>31</v>
      </c>
      <c r="B333" s="51">
        <v>3200</v>
      </c>
      <c r="C333" s="52" t="s">
        <v>715</v>
      </c>
      <c r="D333" s="39">
        <v>12745</v>
      </c>
      <c r="E333" s="40">
        <v>0</v>
      </c>
      <c r="F333" s="41">
        <v>107</v>
      </c>
      <c r="G333" s="40">
        <v>104</v>
      </c>
      <c r="H333" s="42">
        <v>2.6</v>
      </c>
      <c r="I333" s="41">
        <v>0</v>
      </c>
      <c r="J333" s="43">
        <f t="shared" si="135"/>
        <v>0</v>
      </c>
      <c r="K333" s="41">
        <v>13</v>
      </c>
      <c r="L333" s="41">
        <v>58</v>
      </c>
      <c r="M333" s="41">
        <v>22</v>
      </c>
      <c r="N333" s="41">
        <f t="shared" si="136"/>
        <v>22.413800000000002</v>
      </c>
      <c r="O333" s="41">
        <f t="shared" si="137"/>
        <v>37.930999999999997</v>
      </c>
      <c r="P333" s="41">
        <v>113</v>
      </c>
      <c r="Q333" s="41">
        <v>162</v>
      </c>
      <c r="R333" s="41">
        <v>139</v>
      </c>
      <c r="S333" s="41">
        <v>99</v>
      </c>
      <c r="T333" s="57">
        <v>107</v>
      </c>
      <c r="U333" s="53">
        <f t="shared" si="138"/>
        <v>162</v>
      </c>
      <c r="V333" s="44">
        <f t="shared" si="139"/>
        <v>35.799999999999997</v>
      </c>
      <c r="W333" s="54">
        <v>58667</v>
      </c>
      <c r="X333" s="55">
        <v>23500.02</v>
      </c>
      <c r="Y333" s="41">
        <v>0.83332432428258352</v>
      </c>
      <c r="Z333" s="41">
        <f t="shared" si="140"/>
        <v>128.4014</v>
      </c>
      <c r="AA333" s="41">
        <f t="shared" si="141"/>
        <v>0</v>
      </c>
      <c r="AB333" s="41">
        <f t="shared" si="142"/>
        <v>0.426315</v>
      </c>
      <c r="AC333" s="41" t="str">
        <f t="shared" si="143"/>
        <v/>
      </c>
      <c r="AD333" s="41" t="str">
        <f t="shared" si="144"/>
        <v/>
      </c>
      <c r="AE333" s="41">
        <f t="shared" si="145"/>
        <v>411.46800000000002</v>
      </c>
      <c r="AF333" s="41">
        <f t="shared" si="146"/>
        <v>411.46800000000002</v>
      </c>
      <c r="AG333" s="41">
        <f t="shared" si="147"/>
        <v>0</v>
      </c>
      <c r="AH333" s="41" t="str">
        <f t="shared" si="148"/>
        <v/>
      </c>
      <c r="AI333" s="41" t="str">
        <f t="shared" si="149"/>
        <v/>
      </c>
      <c r="AJ333" s="41" t="str">
        <f t="shared" si="150"/>
        <v/>
      </c>
      <c r="AK333" s="41" t="str">
        <f t="shared" si="151"/>
        <v/>
      </c>
      <c r="AL333" s="44">
        <f t="shared" si="152"/>
        <v>411.47</v>
      </c>
      <c r="AM333" s="44">
        <f t="shared" si="153"/>
        <v>465.39</v>
      </c>
      <c r="AN333" s="40">
        <f t="shared" si="154"/>
        <v>23390</v>
      </c>
      <c r="AO333" s="45">
        <f t="shared" si="155"/>
        <v>2.8574476651868366E-2</v>
      </c>
      <c r="AP333" s="40">
        <f t="shared" si="156"/>
        <v>304.17530395913877</v>
      </c>
      <c r="AQ333" s="41">
        <v>0</v>
      </c>
      <c r="AR333" s="40">
        <f t="shared" si="157"/>
        <v>13049</v>
      </c>
      <c r="AS333" s="40">
        <f t="shared" si="158"/>
        <v>1040</v>
      </c>
      <c r="AT333" s="40">
        <f t="shared" si="159"/>
        <v>1175.001</v>
      </c>
      <c r="AU333" s="40">
        <f t="shared" si="160"/>
        <v>11705</v>
      </c>
      <c r="AV333" s="46">
        <f t="shared" si="161"/>
        <v>13049</v>
      </c>
      <c r="AW333" s="40">
        <f>AX333-AV333</f>
        <v>0</v>
      </c>
      <c r="AX333" s="59">
        <f>IF(D333&gt;AV333,AV333+(D333-AV333),AV333)</f>
        <v>13049</v>
      </c>
    </row>
    <row r="334" spans="1:50" ht="15" customHeight="1" x14ac:dyDescent="0.25">
      <c r="A334" s="51">
        <v>31</v>
      </c>
      <c r="B334" s="51">
        <v>3500</v>
      </c>
      <c r="C334" s="52" t="s">
        <v>751</v>
      </c>
      <c r="D334" s="39">
        <v>124653</v>
      </c>
      <c r="E334" s="40">
        <v>0</v>
      </c>
      <c r="F334" s="41">
        <v>360</v>
      </c>
      <c r="G334" s="40">
        <v>634</v>
      </c>
      <c r="H334" s="42">
        <v>2.3210000000000002</v>
      </c>
      <c r="I334" s="41">
        <v>42</v>
      </c>
      <c r="J334" s="43">
        <f t="shared" si="135"/>
        <v>6.6199999999999995E-2</v>
      </c>
      <c r="K334" s="41">
        <v>73</v>
      </c>
      <c r="L334" s="41">
        <v>392</v>
      </c>
      <c r="M334" s="41">
        <v>98</v>
      </c>
      <c r="N334" s="41">
        <f t="shared" si="136"/>
        <v>18.622399999999999</v>
      </c>
      <c r="O334" s="41">
        <f t="shared" si="137"/>
        <v>25</v>
      </c>
      <c r="P334" s="41">
        <v>352</v>
      </c>
      <c r="Q334" s="41">
        <v>331</v>
      </c>
      <c r="R334" s="41">
        <v>310</v>
      </c>
      <c r="S334" s="41">
        <v>315</v>
      </c>
      <c r="T334" s="57">
        <v>360</v>
      </c>
      <c r="U334" s="53">
        <f t="shared" si="138"/>
        <v>360</v>
      </c>
      <c r="V334" s="44">
        <f t="shared" si="139"/>
        <v>0</v>
      </c>
      <c r="W334" s="54">
        <v>693868</v>
      </c>
      <c r="X334" s="55">
        <v>220000</v>
      </c>
      <c r="Y334" s="41">
        <v>20.619507889611842</v>
      </c>
      <c r="Z334" s="41">
        <f t="shared" si="140"/>
        <v>17.459199999999999</v>
      </c>
      <c r="AA334" s="41">
        <f t="shared" si="141"/>
        <v>200</v>
      </c>
      <c r="AB334" s="41">
        <f t="shared" si="142"/>
        <v>0.426315</v>
      </c>
      <c r="AC334" s="41" t="str">
        <f t="shared" si="143"/>
        <v/>
      </c>
      <c r="AD334" s="41" t="str">
        <f t="shared" si="144"/>
        <v/>
      </c>
      <c r="AE334" s="41">
        <f t="shared" si="145"/>
        <v>805.97800000000007</v>
      </c>
      <c r="AF334" s="41">
        <f t="shared" si="146"/>
        <v>805.97800000000007</v>
      </c>
      <c r="AG334" s="41">
        <f t="shared" si="147"/>
        <v>0</v>
      </c>
      <c r="AH334" s="41" t="str">
        <f t="shared" si="148"/>
        <v/>
      </c>
      <c r="AI334" s="41" t="str">
        <f t="shared" si="149"/>
        <v/>
      </c>
      <c r="AJ334" s="41" t="str">
        <f t="shared" si="150"/>
        <v/>
      </c>
      <c r="AK334" s="41" t="str">
        <f t="shared" si="151"/>
        <v/>
      </c>
      <c r="AL334" s="44">
        <f t="shared" si="152"/>
        <v>805.98</v>
      </c>
      <c r="AM334" s="44">
        <f t="shared" si="153"/>
        <v>911.59</v>
      </c>
      <c r="AN334" s="40">
        <f t="shared" si="154"/>
        <v>282142</v>
      </c>
      <c r="AO334" s="45">
        <f t="shared" si="155"/>
        <v>2.8574476651868366E-2</v>
      </c>
      <c r="AP334" s="40">
        <f t="shared" si="156"/>
        <v>4500.1657534260976</v>
      </c>
      <c r="AQ334" s="41">
        <v>0</v>
      </c>
      <c r="AR334" s="40">
        <f t="shared" si="157"/>
        <v>129153</v>
      </c>
      <c r="AS334" s="40">
        <f t="shared" si="158"/>
        <v>6340</v>
      </c>
      <c r="AT334" s="40">
        <f t="shared" si="159"/>
        <v>11000</v>
      </c>
      <c r="AU334" s="40">
        <f t="shared" si="160"/>
        <v>118313</v>
      </c>
      <c r="AV334" s="46">
        <f t="shared" si="161"/>
        <v>129153</v>
      </c>
      <c r="AW334" s="40">
        <f>AX334-AV334</f>
        <v>0</v>
      </c>
      <c r="AX334" s="59">
        <f>IF(D334&gt;AV334,AV334+(D334-AV334),AV334)</f>
        <v>129153</v>
      </c>
    </row>
    <row r="335" spans="1:50" ht="15" customHeight="1" x14ac:dyDescent="0.25">
      <c r="A335" s="51">
        <v>31</v>
      </c>
      <c r="B335" s="51">
        <v>3700</v>
      </c>
      <c r="C335" s="52" t="s">
        <v>801</v>
      </c>
      <c r="D335" s="39">
        <v>15726</v>
      </c>
      <c r="E335" s="40">
        <v>0</v>
      </c>
      <c r="F335" s="41">
        <v>181</v>
      </c>
      <c r="G335" s="40">
        <v>180</v>
      </c>
      <c r="H335" s="42">
        <v>2.278</v>
      </c>
      <c r="I335" s="41">
        <v>0</v>
      </c>
      <c r="J335" s="43">
        <f t="shared" si="135"/>
        <v>0</v>
      </c>
      <c r="K335" s="41">
        <v>13</v>
      </c>
      <c r="L335" s="41">
        <v>98</v>
      </c>
      <c r="M335" s="41">
        <v>21</v>
      </c>
      <c r="N335" s="41">
        <f t="shared" si="136"/>
        <v>13.2653</v>
      </c>
      <c r="O335" s="41">
        <f t="shared" si="137"/>
        <v>21.428599999999999</v>
      </c>
      <c r="P335" s="41">
        <v>148</v>
      </c>
      <c r="Q335" s="41">
        <v>150</v>
      </c>
      <c r="R335" s="41">
        <v>137</v>
      </c>
      <c r="S335" s="41">
        <v>183</v>
      </c>
      <c r="T335" s="57">
        <v>181</v>
      </c>
      <c r="U335" s="53">
        <f t="shared" si="138"/>
        <v>183</v>
      </c>
      <c r="V335" s="44">
        <f t="shared" si="139"/>
        <v>1.64</v>
      </c>
      <c r="W335" s="54">
        <v>127233</v>
      </c>
      <c r="X335" s="55">
        <v>74999.839999999997</v>
      </c>
      <c r="Y335" s="41">
        <v>3.2661711173951384</v>
      </c>
      <c r="Z335" s="41">
        <f t="shared" si="140"/>
        <v>55.416600000000003</v>
      </c>
      <c r="AA335" s="41">
        <f t="shared" si="141"/>
        <v>0</v>
      </c>
      <c r="AB335" s="41">
        <f t="shared" si="142"/>
        <v>0.426315</v>
      </c>
      <c r="AC335" s="41" t="str">
        <f t="shared" si="143"/>
        <v/>
      </c>
      <c r="AD335" s="41" t="str">
        <f t="shared" si="144"/>
        <v/>
      </c>
      <c r="AE335" s="41">
        <f t="shared" si="145"/>
        <v>439.36</v>
      </c>
      <c r="AF335" s="41">
        <f t="shared" si="146"/>
        <v>439.36</v>
      </c>
      <c r="AG335" s="41">
        <f t="shared" si="147"/>
        <v>0</v>
      </c>
      <c r="AH335" s="41" t="str">
        <f t="shared" si="148"/>
        <v/>
      </c>
      <c r="AI335" s="41" t="str">
        <f t="shared" si="149"/>
        <v/>
      </c>
      <c r="AJ335" s="41" t="str">
        <f t="shared" si="150"/>
        <v/>
      </c>
      <c r="AK335" s="41" t="str">
        <f t="shared" si="151"/>
        <v/>
      </c>
      <c r="AL335" s="44">
        <f t="shared" si="152"/>
        <v>439.36</v>
      </c>
      <c r="AM335" s="44">
        <f t="shared" si="153"/>
        <v>496.93</v>
      </c>
      <c r="AN335" s="40">
        <f t="shared" si="154"/>
        <v>35206</v>
      </c>
      <c r="AO335" s="45">
        <f t="shared" si="155"/>
        <v>2.8574476651868366E-2</v>
      </c>
      <c r="AP335" s="40">
        <f t="shared" si="156"/>
        <v>556.6308051783958</v>
      </c>
      <c r="AQ335" s="41">
        <v>0</v>
      </c>
      <c r="AR335" s="40">
        <f t="shared" si="157"/>
        <v>16283</v>
      </c>
      <c r="AS335" s="40">
        <f t="shared" si="158"/>
        <v>1800</v>
      </c>
      <c r="AT335" s="40">
        <f t="shared" si="159"/>
        <v>3749.9920000000002</v>
      </c>
      <c r="AU335" s="40">
        <f t="shared" si="160"/>
        <v>13926</v>
      </c>
      <c r="AV335" s="46">
        <f t="shared" si="161"/>
        <v>16283</v>
      </c>
      <c r="AW335" s="40">
        <f>AX335-AV335</f>
        <v>0</v>
      </c>
      <c r="AX335" s="59">
        <f>IF(D335&gt;AV335,AV335+(D335-AV335),AV335)</f>
        <v>16283</v>
      </c>
    </row>
    <row r="336" spans="1:50" ht="15" customHeight="1" x14ac:dyDescent="0.25">
      <c r="A336" s="51">
        <v>31</v>
      </c>
      <c r="B336" s="51">
        <v>4000</v>
      </c>
      <c r="C336" s="52" t="s">
        <v>848</v>
      </c>
      <c r="D336" s="39">
        <v>5332</v>
      </c>
      <c r="E336" s="40">
        <v>0</v>
      </c>
      <c r="F336" s="41">
        <v>93</v>
      </c>
      <c r="G336" s="40">
        <v>89</v>
      </c>
      <c r="H336" s="42">
        <v>3.069</v>
      </c>
      <c r="I336" s="41">
        <v>0</v>
      </c>
      <c r="J336" s="43">
        <f t="shared" si="135"/>
        <v>0</v>
      </c>
      <c r="K336" s="41">
        <v>6</v>
      </c>
      <c r="L336" s="41">
        <v>36</v>
      </c>
      <c r="M336" s="41">
        <v>8</v>
      </c>
      <c r="N336" s="41">
        <f t="shared" si="136"/>
        <v>16.666700000000002</v>
      </c>
      <c r="O336" s="41">
        <f t="shared" si="137"/>
        <v>22.222200000000001</v>
      </c>
      <c r="P336" s="41">
        <v>71</v>
      </c>
      <c r="Q336" s="41">
        <v>62</v>
      </c>
      <c r="R336" s="41">
        <v>63</v>
      </c>
      <c r="S336" s="41">
        <v>75</v>
      </c>
      <c r="T336" s="57">
        <v>93</v>
      </c>
      <c r="U336" s="53">
        <f t="shared" si="138"/>
        <v>93</v>
      </c>
      <c r="V336" s="44">
        <f t="shared" si="139"/>
        <v>4.3</v>
      </c>
      <c r="W336" s="54">
        <v>66828</v>
      </c>
      <c r="X336" s="55">
        <v>15000</v>
      </c>
      <c r="Y336" s="41">
        <v>0.79907320033915219</v>
      </c>
      <c r="Z336" s="41">
        <f t="shared" si="140"/>
        <v>116.3848</v>
      </c>
      <c r="AA336" s="41">
        <f t="shared" si="141"/>
        <v>0</v>
      </c>
      <c r="AB336" s="41">
        <f t="shared" si="142"/>
        <v>0.426315</v>
      </c>
      <c r="AC336" s="41" t="str">
        <f t="shared" si="143"/>
        <v/>
      </c>
      <c r="AD336" s="41" t="str">
        <f t="shared" si="144"/>
        <v/>
      </c>
      <c r="AE336" s="41">
        <f t="shared" si="145"/>
        <v>410</v>
      </c>
      <c r="AF336" s="41">
        <f t="shared" si="146"/>
        <v>410</v>
      </c>
      <c r="AG336" s="41">
        <f t="shared" si="147"/>
        <v>0</v>
      </c>
      <c r="AH336" s="41" t="str">
        <f t="shared" si="148"/>
        <v/>
      </c>
      <c r="AI336" s="41" t="str">
        <f t="shared" si="149"/>
        <v/>
      </c>
      <c r="AJ336" s="41" t="str">
        <f t="shared" si="150"/>
        <v/>
      </c>
      <c r="AK336" s="41" t="str">
        <f t="shared" si="151"/>
        <v/>
      </c>
      <c r="AL336" s="44">
        <f t="shared" si="152"/>
        <v>410</v>
      </c>
      <c r="AM336" s="44">
        <f t="shared" si="153"/>
        <v>463.72</v>
      </c>
      <c r="AN336" s="40">
        <f t="shared" si="154"/>
        <v>12781</v>
      </c>
      <c r="AO336" s="45">
        <f t="shared" si="155"/>
        <v>2.8574476651868366E-2</v>
      </c>
      <c r="AP336" s="40">
        <f t="shared" si="156"/>
        <v>212.85127657976747</v>
      </c>
      <c r="AQ336" s="41">
        <v>0</v>
      </c>
      <c r="AR336" s="40">
        <f t="shared" si="157"/>
        <v>5545</v>
      </c>
      <c r="AS336" s="40">
        <f t="shared" si="158"/>
        <v>890</v>
      </c>
      <c r="AT336" s="40">
        <f t="shared" si="159"/>
        <v>750</v>
      </c>
      <c r="AU336" s="40">
        <f t="shared" si="160"/>
        <v>4582</v>
      </c>
      <c r="AV336" s="46">
        <f t="shared" si="161"/>
        <v>5545</v>
      </c>
      <c r="AW336" s="40">
        <f>AX336-AV336</f>
        <v>0</v>
      </c>
      <c r="AX336" s="59">
        <f>IF(D336&gt;AV336,AV336+(D336-AV336),AV336)</f>
        <v>5545</v>
      </c>
    </row>
    <row r="337" spans="1:50" ht="15" customHeight="1" x14ac:dyDescent="0.25">
      <c r="A337" s="51">
        <v>32</v>
      </c>
      <c r="B337" s="51">
        <v>100</v>
      </c>
      <c r="C337" s="52" t="s">
        <v>13</v>
      </c>
      <c r="D337" s="39">
        <v>36880</v>
      </c>
      <c r="E337" s="40">
        <v>0</v>
      </c>
      <c r="F337" s="41">
        <v>116</v>
      </c>
      <c r="G337" s="40">
        <v>109</v>
      </c>
      <c r="H337" s="42">
        <v>2.37</v>
      </c>
      <c r="I337" s="41">
        <v>23</v>
      </c>
      <c r="J337" s="43">
        <f t="shared" si="135"/>
        <v>0.21099999999999999</v>
      </c>
      <c r="K337" s="41">
        <v>53</v>
      </c>
      <c r="L337" s="41">
        <v>76</v>
      </c>
      <c r="M337" s="41">
        <v>19</v>
      </c>
      <c r="N337" s="41">
        <f t="shared" si="136"/>
        <v>69.736800000000002</v>
      </c>
      <c r="O337" s="41">
        <f t="shared" si="137"/>
        <v>25</v>
      </c>
      <c r="P337" s="41">
        <v>179</v>
      </c>
      <c r="Q337" s="41">
        <v>180</v>
      </c>
      <c r="R337" s="41">
        <v>105</v>
      </c>
      <c r="S337" s="41">
        <v>126</v>
      </c>
      <c r="T337" s="57">
        <v>116</v>
      </c>
      <c r="U337" s="53">
        <f t="shared" si="138"/>
        <v>180</v>
      </c>
      <c r="V337" s="44">
        <f t="shared" si="139"/>
        <v>39.44</v>
      </c>
      <c r="W337" s="54">
        <v>23231</v>
      </c>
      <c r="X337" s="55">
        <v>60501</v>
      </c>
      <c r="Y337" s="41">
        <v>0.17178959902516922</v>
      </c>
      <c r="Z337" s="41">
        <f t="shared" si="140"/>
        <v>675.24459999999999</v>
      </c>
      <c r="AA337" s="41">
        <f t="shared" si="141"/>
        <v>0</v>
      </c>
      <c r="AB337" s="41">
        <f t="shared" si="142"/>
        <v>0.426315</v>
      </c>
      <c r="AC337" s="41" t="str">
        <f t="shared" si="143"/>
        <v/>
      </c>
      <c r="AD337" s="41" t="str">
        <f t="shared" si="144"/>
        <v/>
      </c>
      <c r="AE337" s="41">
        <f t="shared" si="145"/>
        <v>413.303</v>
      </c>
      <c r="AF337" s="41">
        <f t="shared" si="146"/>
        <v>413.303</v>
      </c>
      <c r="AG337" s="41">
        <f t="shared" si="147"/>
        <v>0</v>
      </c>
      <c r="AH337" s="41" t="str">
        <f t="shared" si="148"/>
        <v/>
      </c>
      <c r="AI337" s="41" t="str">
        <f t="shared" si="149"/>
        <v/>
      </c>
      <c r="AJ337" s="41" t="str">
        <f t="shared" si="150"/>
        <v/>
      </c>
      <c r="AK337" s="41" t="str">
        <f t="shared" si="151"/>
        <v/>
      </c>
      <c r="AL337" s="44">
        <f t="shared" si="152"/>
        <v>413.3</v>
      </c>
      <c r="AM337" s="44">
        <f t="shared" si="153"/>
        <v>467.46</v>
      </c>
      <c r="AN337" s="40">
        <f t="shared" si="154"/>
        <v>41049</v>
      </c>
      <c r="AO337" s="45">
        <f t="shared" si="155"/>
        <v>2.8574476651868366E-2</v>
      </c>
      <c r="AP337" s="40">
        <f t="shared" si="156"/>
        <v>119.12699316163922</v>
      </c>
      <c r="AQ337" s="41">
        <v>0</v>
      </c>
      <c r="AR337" s="40">
        <f t="shared" si="157"/>
        <v>36999</v>
      </c>
      <c r="AS337" s="40">
        <f t="shared" si="158"/>
        <v>1090</v>
      </c>
      <c r="AT337" s="40">
        <f t="shared" si="159"/>
        <v>3025.05</v>
      </c>
      <c r="AU337" s="40">
        <f t="shared" si="160"/>
        <v>35790</v>
      </c>
      <c r="AV337" s="46">
        <f t="shared" si="161"/>
        <v>36999</v>
      </c>
      <c r="AW337" s="40">
        <f>AX337-AV337</f>
        <v>0</v>
      </c>
      <c r="AX337" s="59">
        <f>IF(D337&gt;AV337,AV337+(D337-AV337),AV337)</f>
        <v>36999</v>
      </c>
    </row>
    <row r="338" spans="1:50" ht="15" customHeight="1" x14ac:dyDescent="0.25">
      <c r="A338" s="51">
        <v>32</v>
      </c>
      <c r="B338" s="51">
        <v>200</v>
      </c>
      <c r="C338" s="52" t="s">
        <v>358</v>
      </c>
      <c r="D338" s="39">
        <v>283769</v>
      </c>
      <c r="E338" s="40">
        <v>0</v>
      </c>
      <c r="F338" s="41">
        <v>698</v>
      </c>
      <c r="G338" s="40">
        <v>667</v>
      </c>
      <c r="H338" s="42">
        <v>2.2010000000000001</v>
      </c>
      <c r="I338" s="41">
        <v>139</v>
      </c>
      <c r="J338" s="43">
        <f t="shared" si="135"/>
        <v>0.2084</v>
      </c>
      <c r="K338" s="41">
        <v>130</v>
      </c>
      <c r="L338" s="41">
        <v>351</v>
      </c>
      <c r="M338" s="41">
        <v>114</v>
      </c>
      <c r="N338" s="41">
        <f t="shared" si="136"/>
        <v>37.036999999999999</v>
      </c>
      <c r="O338" s="41">
        <f t="shared" si="137"/>
        <v>32.4786</v>
      </c>
      <c r="P338" s="41">
        <v>777</v>
      </c>
      <c r="Q338" s="41">
        <v>783</v>
      </c>
      <c r="R338" s="41">
        <v>730</v>
      </c>
      <c r="S338" s="41">
        <v>768</v>
      </c>
      <c r="T338" s="57">
        <v>698</v>
      </c>
      <c r="U338" s="53">
        <f t="shared" si="138"/>
        <v>783</v>
      </c>
      <c r="V338" s="44">
        <f t="shared" si="139"/>
        <v>14.81</v>
      </c>
      <c r="W338" s="54">
        <v>514703</v>
      </c>
      <c r="X338" s="55">
        <v>258598</v>
      </c>
      <c r="Y338" s="41">
        <v>1.2786066962472413</v>
      </c>
      <c r="Z338" s="41">
        <f t="shared" si="140"/>
        <v>545.9067</v>
      </c>
      <c r="AA338" s="41">
        <f t="shared" si="141"/>
        <v>0</v>
      </c>
      <c r="AB338" s="41">
        <f t="shared" si="142"/>
        <v>0.426315</v>
      </c>
      <c r="AC338" s="41" t="str">
        <f t="shared" si="143"/>
        <v/>
      </c>
      <c r="AD338" s="41" t="str">
        <f t="shared" si="144"/>
        <v/>
      </c>
      <c r="AE338" s="41">
        <f t="shared" si="145"/>
        <v>618.08899999999994</v>
      </c>
      <c r="AF338" s="41">
        <f t="shared" si="146"/>
        <v>618.08899999999994</v>
      </c>
      <c r="AG338" s="41">
        <f t="shared" si="147"/>
        <v>0</v>
      </c>
      <c r="AH338" s="41" t="str">
        <f t="shared" si="148"/>
        <v/>
      </c>
      <c r="AI338" s="41" t="str">
        <f t="shared" si="149"/>
        <v/>
      </c>
      <c r="AJ338" s="41" t="str">
        <f t="shared" si="150"/>
        <v/>
      </c>
      <c r="AK338" s="41" t="str">
        <f t="shared" si="151"/>
        <v/>
      </c>
      <c r="AL338" s="44">
        <f t="shared" si="152"/>
        <v>618.09</v>
      </c>
      <c r="AM338" s="44">
        <f t="shared" si="153"/>
        <v>699.08</v>
      </c>
      <c r="AN338" s="40">
        <f t="shared" si="154"/>
        <v>246861</v>
      </c>
      <c r="AO338" s="45">
        <f t="shared" si="155"/>
        <v>2.8574476651868366E-2</v>
      </c>
      <c r="AP338" s="40">
        <f t="shared" si="156"/>
        <v>-1054.6267842671577</v>
      </c>
      <c r="AQ338" s="41">
        <v>0</v>
      </c>
      <c r="AR338" s="40">
        <f t="shared" si="157"/>
        <v>246861</v>
      </c>
      <c r="AS338" s="40">
        <f t="shared" si="158"/>
        <v>6670</v>
      </c>
      <c r="AT338" s="40">
        <f t="shared" si="159"/>
        <v>12929.900000000001</v>
      </c>
      <c r="AU338" s="40">
        <f t="shared" si="160"/>
        <v>277099</v>
      </c>
      <c r="AV338" s="46">
        <f t="shared" si="161"/>
        <v>277099</v>
      </c>
      <c r="AW338" s="40">
        <f>AX338-AV338</f>
        <v>6670</v>
      </c>
      <c r="AX338" s="59">
        <f>IF(D338&gt;AV338,AV338+(D338-AV338),AV338)</f>
        <v>283769</v>
      </c>
    </row>
    <row r="339" spans="1:50" ht="15" customHeight="1" x14ac:dyDescent="0.25">
      <c r="A339" s="51">
        <v>32</v>
      </c>
      <c r="B339" s="51">
        <v>300</v>
      </c>
      <c r="C339" s="52" t="s">
        <v>391</v>
      </c>
      <c r="D339" s="39">
        <v>1435198</v>
      </c>
      <c r="E339" s="40">
        <v>0</v>
      </c>
      <c r="F339" s="41">
        <v>3299</v>
      </c>
      <c r="G339" s="40">
        <v>3386</v>
      </c>
      <c r="H339" s="42">
        <v>2.1030000000000002</v>
      </c>
      <c r="I339" s="41">
        <v>1439</v>
      </c>
      <c r="J339" s="43">
        <f t="shared" si="135"/>
        <v>0.42499999999999999</v>
      </c>
      <c r="K339" s="41">
        <v>339</v>
      </c>
      <c r="L339" s="41">
        <v>1724</v>
      </c>
      <c r="M339" s="41">
        <v>656</v>
      </c>
      <c r="N339" s="41">
        <f t="shared" si="136"/>
        <v>19.663599999999999</v>
      </c>
      <c r="O339" s="41">
        <f t="shared" si="137"/>
        <v>38.051000000000002</v>
      </c>
      <c r="P339" s="41">
        <v>3550</v>
      </c>
      <c r="Q339" s="41">
        <v>3797</v>
      </c>
      <c r="R339" s="41">
        <v>3559</v>
      </c>
      <c r="S339" s="41">
        <v>3501</v>
      </c>
      <c r="T339" s="53">
        <v>3299</v>
      </c>
      <c r="U339" s="53">
        <f t="shared" si="138"/>
        <v>3797</v>
      </c>
      <c r="V339" s="44">
        <f t="shared" si="139"/>
        <v>10.82</v>
      </c>
      <c r="W339" s="54">
        <v>2544345</v>
      </c>
      <c r="X339" s="55">
        <v>1564090</v>
      </c>
      <c r="Y339" s="41">
        <v>4.6018773059952398</v>
      </c>
      <c r="Z339" s="41">
        <f t="shared" si="140"/>
        <v>716.88130000000001</v>
      </c>
      <c r="AA339" s="41">
        <f t="shared" si="141"/>
        <v>0</v>
      </c>
      <c r="AB339" s="41">
        <f t="shared" si="142"/>
        <v>0.426315</v>
      </c>
      <c r="AC339" s="41" t="str">
        <f t="shared" si="143"/>
        <v/>
      </c>
      <c r="AD339" s="41" t="str">
        <f t="shared" si="144"/>
        <v/>
      </c>
      <c r="AE339" s="41" t="str">
        <f t="shared" si="145"/>
        <v/>
      </c>
      <c r="AF339" s="41" t="str">
        <f t="shared" si="146"/>
        <v/>
      </c>
      <c r="AG339" s="41">
        <f t="shared" si="147"/>
        <v>816.60716803999992</v>
      </c>
      <c r="AH339" s="41" t="str">
        <f t="shared" si="148"/>
        <v/>
      </c>
      <c r="AI339" s="41" t="str">
        <f t="shared" si="149"/>
        <v/>
      </c>
      <c r="AJ339" s="41" t="str">
        <f t="shared" si="150"/>
        <v/>
      </c>
      <c r="AK339" s="41" t="str">
        <f t="shared" si="151"/>
        <v/>
      </c>
      <c r="AL339" s="44">
        <f t="shared" si="152"/>
        <v>816.61</v>
      </c>
      <c r="AM339" s="44">
        <f t="shared" si="153"/>
        <v>923.61</v>
      </c>
      <c r="AN339" s="40">
        <f t="shared" si="154"/>
        <v>2042651</v>
      </c>
      <c r="AO339" s="45">
        <f t="shared" si="155"/>
        <v>2.8574476651868366E-2</v>
      </c>
      <c r="AP339" s="40">
        <f t="shared" si="156"/>
        <v>17357.651565607393</v>
      </c>
      <c r="AQ339" s="41">
        <v>0</v>
      </c>
      <c r="AR339" s="40">
        <f t="shared" si="157"/>
        <v>1452556</v>
      </c>
      <c r="AS339" s="40">
        <f t="shared" si="158"/>
        <v>33860</v>
      </c>
      <c r="AT339" s="40">
        <f t="shared" si="159"/>
        <v>78204.5</v>
      </c>
      <c r="AU339" s="40">
        <f t="shared" si="160"/>
        <v>1401338</v>
      </c>
      <c r="AV339" s="46">
        <f t="shared" si="161"/>
        <v>1452556</v>
      </c>
      <c r="AW339" s="40">
        <f>AX339-AV339</f>
        <v>0</v>
      </c>
      <c r="AX339" s="59">
        <f>IF(D339&gt;AV339,AV339+(D339-AV339),AV339)</f>
        <v>1452556</v>
      </c>
    </row>
    <row r="340" spans="1:50" ht="15" customHeight="1" x14ac:dyDescent="0.25">
      <c r="A340" s="51">
        <v>32</v>
      </c>
      <c r="B340" s="51">
        <v>400</v>
      </c>
      <c r="C340" s="52" t="s">
        <v>432</v>
      </c>
      <c r="D340" s="39">
        <v>686789</v>
      </c>
      <c r="E340" s="40">
        <v>0</v>
      </c>
      <c r="F340" s="41">
        <v>1694</v>
      </c>
      <c r="G340" s="40">
        <v>1697</v>
      </c>
      <c r="H340" s="42">
        <v>2.14</v>
      </c>
      <c r="I340" s="41">
        <v>1399</v>
      </c>
      <c r="J340" s="43">
        <f t="shared" si="135"/>
        <v>0.82440000000000002</v>
      </c>
      <c r="K340" s="41">
        <v>315</v>
      </c>
      <c r="L340" s="41">
        <v>848</v>
      </c>
      <c r="M340" s="41">
        <v>299</v>
      </c>
      <c r="N340" s="41">
        <f t="shared" si="136"/>
        <v>37.1462</v>
      </c>
      <c r="O340" s="41">
        <f t="shared" si="137"/>
        <v>35.259399999999999</v>
      </c>
      <c r="P340" s="41">
        <v>1820</v>
      </c>
      <c r="Q340" s="41">
        <v>1845</v>
      </c>
      <c r="R340" s="41">
        <v>1679</v>
      </c>
      <c r="S340" s="41">
        <v>1721</v>
      </c>
      <c r="T340" s="53">
        <v>1694</v>
      </c>
      <c r="U340" s="53">
        <f t="shared" si="138"/>
        <v>1845</v>
      </c>
      <c r="V340" s="44">
        <f t="shared" si="139"/>
        <v>8.02</v>
      </c>
      <c r="W340" s="54">
        <v>798061</v>
      </c>
      <c r="X340" s="55">
        <v>650591</v>
      </c>
      <c r="Y340" s="41">
        <v>1.2811020746042066</v>
      </c>
      <c r="Z340" s="41">
        <f t="shared" si="140"/>
        <v>1322.299</v>
      </c>
      <c r="AA340" s="41">
        <f t="shared" si="141"/>
        <v>0</v>
      </c>
      <c r="AB340" s="41">
        <f t="shared" si="142"/>
        <v>0.426315</v>
      </c>
      <c r="AC340" s="41" t="str">
        <f t="shared" si="143"/>
        <v/>
      </c>
      <c r="AD340" s="41" t="str">
        <f t="shared" si="144"/>
        <v/>
      </c>
      <c r="AE340" s="41">
        <f t="shared" si="145"/>
        <v>996.09899999999993</v>
      </c>
      <c r="AF340" s="41">
        <f t="shared" si="146"/>
        <v>630</v>
      </c>
      <c r="AG340" s="41">
        <f t="shared" si="147"/>
        <v>0</v>
      </c>
      <c r="AH340" s="41" t="str">
        <f t="shared" si="148"/>
        <v/>
      </c>
      <c r="AI340" s="41" t="str">
        <f t="shared" si="149"/>
        <v/>
      </c>
      <c r="AJ340" s="41" t="str">
        <f t="shared" si="150"/>
        <v/>
      </c>
      <c r="AK340" s="41" t="str">
        <f t="shared" si="151"/>
        <v/>
      </c>
      <c r="AL340" s="44">
        <f t="shared" si="152"/>
        <v>630</v>
      </c>
      <c r="AM340" s="44">
        <f t="shared" si="153"/>
        <v>712.55</v>
      </c>
      <c r="AN340" s="40">
        <f t="shared" si="154"/>
        <v>868972</v>
      </c>
      <c r="AO340" s="45">
        <f t="shared" si="155"/>
        <v>2.8574476651868366E-2</v>
      </c>
      <c r="AP340" s="40">
        <f t="shared" si="156"/>
        <v>5205.7838798673347</v>
      </c>
      <c r="AQ340" s="41">
        <v>0</v>
      </c>
      <c r="AR340" s="40">
        <f t="shared" si="157"/>
        <v>691995</v>
      </c>
      <c r="AS340" s="40">
        <f t="shared" si="158"/>
        <v>16970</v>
      </c>
      <c r="AT340" s="40">
        <f t="shared" si="159"/>
        <v>32529.550000000003</v>
      </c>
      <c r="AU340" s="40">
        <f t="shared" si="160"/>
        <v>669819</v>
      </c>
      <c r="AV340" s="46">
        <f t="shared" si="161"/>
        <v>691995</v>
      </c>
      <c r="AW340" s="40">
        <f>AX340-AV340</f>
        <v>0</v>
      </c>
      <c r="AX340" s="59">
        <f>IF(D340&gt;AV340,AV340+(D340-AV340),AV340)</f>
        <v>691995</v>
      </c>
    </row>
    <row r="341" spans="1:50" ht="15" customHeight="1" x14ac:dyDescent="0.25">
      <c r="A341" s="51">
        <v>32</v>
      </c>
      <c r="B341" s="51">
        <v>500</v>
      </c>
      <c r="C341" s="52" t="s">
        <v>588</v>
      </c>
      <c r="D341" s="39">
        <v>55540</v>
      </c>
      <c r="E341" s="40">
        <v>0</v>
      </c>
      <c r="F341" s="41">
        <v>188</v>
      </c>
      <c r="G341" s="40">
        <v>200</v>
      </c>
      <c r="H341" s="42">
        <v>2.3260000000000001</v>
      </c>
      <c r="I341" s="41">
        <v>71</v>
      </c>
      <c r="J341" s="43">
        <f t="shared" si="135"/>
        <v>0.35499999999999998</v>
      </c>
      <c r="K341" s="41">
        <v>59</v>
      </c>
      <c r="L341" s="41">
        <v>114</v>
      </c>
      <c r="M341" s="41">
        <v>30</v>
      </c>
      <c r="N341" s="41">
        <f t="shared" si="136"/>
        <v>51.754400000000004</v>
      </c>
      <c r="O341" s="41">
        <f t="shared" si="137"/>
        <v>26.315799999999999</v>
      </c>
      <c r="P341" s="41">
        <v>237</v>
      </c>
      <c r="Q341" s="41">
        <v>263</v>
      </c>
      <c r="R341" s="41">
        <v>223</v>
      </c>
      <c r="S341" s="41">
        <v>185</v>
      </c>
      <c r="T341" s="57">
        <v>188</v>
      </c>
      <c r="U341" s="53">
        <f t="shared" si="138"/>
        <v>263</v>
      </c>
      <c r="V341" s="44">
        <f t="shared" si="139"/>
        <v>23.95</v>
      </c>
      <c r="W341" s="54">
        <v>78660</v>
      </c>
      <c r="X341" s="55">
        <v>99002</v>
      </c>
      <c r="Y341" s="41">
        <v>0.20563222686746038</v>
      </c>
      <c r="Z341" s="41">
        <f t="shared" si="140"/>
        <v>914.25360000000001</v>
      </c>
      <c r="AA341" s="41">
        <f t="shared" si="141"/>
        <v>0</v>
      </c>
      <c r="AB341" s="41">
        <f t="shared" si="142"/>
        <v>0.426315</v>
      </c>
      <c r="AC341" s="41" t="str">
        <f t="shared" si="143"/>
        <v/>
      </c>
      <c r="AD341" s="41" t="str">
        <f t="shared" si="144"/>
        <v/>
      </c>
      <c r="AE341" s="41">
        <f t="shared" si="145"/>
        <v>446.7</v>
      </c>
      <c r="AF341" s="41">
        <f t="shared" si="146"/>
        <v>446.7</v>
      </c>
      <c r="AG341" s="41">
        <f t="shared" si="147"/>
        <v>0</v>
      </c>
      <c r="AH341" s="41" t="str">
        <f t="shared" si="148"/>
        <v/>
      </c>
      <c r="AI341" s="41" t="str">
        <f t="shared" si="149"/>
        <v/>
      </c>
      <c r="AJ341" s="41" t="str">
        <f t="shared" si="150"/>
        <v/>
      </c>
      <c r="AK341" s="41" t="str">
        <f t="shared" si="151"/>
        <v/>
      </c>
      <c r="AL341" s="44">
        <f t="shared" si="152"/>
        <v>446.7</v>
      </c>
      <c r="AM341" s="44">
        <f t="shared" si="153"/>
        <v>505.23</v>
      </c>
      <c r="AN341" s="40">
        <f t="shared" si="154"/>
        <v>67512</v>
      </c>
      <c r="AO341" s="45">
        <f t="shared" si="155"/>
        <v>2.8574476651868366E-2</v>
      </c>
      <c r="AP341" s="40">
        <f t="shared" si="156"/>
        <v>342.09363447616806</v>
      </c>
      <c r="AQ341" s="41">
        <v>0</v>
      </c>
      <c r="AR341" s="40">
        <f t="shared" si="157"/>
        <v>55882</v>
      </c>
      <c r="AS341" s="40">
        <f t="shared" si="158"/>
        <v>2000</v>
      </c>
      <c r="AT341" s="40">
        <f t="shared" si="159"/>
        <v>4950.1000000000004</v>
      </c>
      <c r="AU341" s="40">
        <f t="shared" si="160"/>
        <v>53540</v>
      </c>
      <c r="AV341" s="46">
        <f t="shared" si="161"/>
        <v>55882</v>
      </c>
      <c r="AW341" s="40">
        <f>AX341-AV341</f>
        <v>0</v>
      </c>
      <c r="AX341" s="59">
        <f>IF(D341&gt;AV341,AV341+(D341-AV341),AV341)</f>
        <v>55882</v>
      </c>
    </row>
    <row r="342" spans="1:50" ht="15" customHeight="1" x14ac:dyDescent="0.25">
      <c r="A342" s="51">
        <v>32</v>
      </c>
      <c r="B342" s="51">
        <v>600</v>
      </c>
      <c r="C342" s="52" t="s">
        <v>823</v>
      </c>
      <c r="D342" s="39">
        <v>13136</v>
      </c>
      <c r="E342" s="40">
        <v>0</v>
      </c>
      <c r="F342" s="41">
        <v>60</v>
      </c>
      <c r="G342" s="40">
        <v>56</v>
      </c>
      <c r="H342" s="42">
        <v>2.3330000000000002</v>
      </c>
      <c r="I342" s="41">
        <v>1</v>
      </c>
      <c r="J342" s="43">
        <f t="shared" si="135"/>
        <v>1.7899999999999999E-2</v>
      </c>
      <c r="K342" s="41">
        <v>11</v>
      </c>
      <c r="L342" s="41">
        <v>14</v>
      </c>
      <c r="M342" s="41">
        <v>2</v>
      </c>
      <c r="N342" s="41">
        <f t="shared" si="136"/>
        <v>78.571399999999997</v>
      </c>
      <c r="O342" s="41">
        <f t="shared" si="137"/>
        <v>14.285700000000002</v>
      </c>
      <c r="P342" s="41">
        <v>132</v>
      </c>
      <c r="Q342" s="41">
        <v>120</v>
      </c>
      <c r="R342" s="41">
        <v>83</v>
      </c>
      <c r="S342" s="41">
        <v>69</v>
      </c>
      <c r="T342" s="57">
        <v>60</v>
      </c>
      <c r="U342" s="53">
        <f t="shared" si="138"/>
        <v>132</v>
      </c>
      <c r="V342" s="44">
        <f t="shared" si="139"/>
        <v>57.58</v>
      </c>
      <c r="W342" s="54">
        <v>27202</v>
      </c>
      <c r="X342" s="55">
        <v>34207</v>
      </c>
      <c r="Y342" s="41">
        <v>0.80658057102967273</v>
      </c>
      <c r="Z342" s="41">
        <f t="shared" si="140"/>
        <v>74.388099999999994</v>
      </c>
      <c r="AA342" s="41">
        <f t="shared" si="141"/>
        <v>0</v>
      </c>
      <c r="AB342" s="41">
        <f t="shared" si="142"/>
        <v>0.426315</v>
      </c>
      <c r="AC342" s="41" t="str">
        <f t="shared" si="143"/>
        <v/>
      </c>
      <c r="AD342" s="41" t="str">
        <f t="shared" si="144"/>
        <v/>
      </c>
      <c r="AE342" s="41">
        <f t="shared" si="145"/>
        <v>410</v>
      </c>
      <c r="AF342" s="41">
        <f t="shared" si="146"/>
        <v>410</v>
      </c>
      <c r="AG342" s="41">
        <f t="shared" si="147"/>
        <v>0</v>
      </c>
      <c r="AH342" s="41" t="str">
        <f t="shared" si="148"/>
        <v/>
      </c>
      <c r="AI342" s="41" t="str">
        <f t="shared" si="149"/>
        <v/>
      </c>
      <c r="AJ342" s="41" t="str">
        <f t="shared" si="150"/>
        <v/>
      </c>
      <c r="AK342" s="41" t="str">
        <f t="shared" si="151"/>
        <v/>
      </c>
      <c r="AL342" s="44">
        <f t="shared" si="152"/>
        <v>410</v>
      </c>
      <c r="AM342" s="44">
        <f t="shared" si="153"/>
        <v>463.72</v>
      </c>
      <c r="AN342" s="40">
        <f t="shared" si="154"/>
        <v>14372</v>
      </c>
      <c r="AO342" s="45">
        <f t="shared" si="155"/>
        <v>2.8574476651868366E-2</v>
      </c>
      <c r="AP342" s="40">
        <f t="shared" si="156"/>
        <v>35.318053141709299</v>
      </c>
      <c r="AQ342" s="41">
        <v>0</v>
      </c>
      <c r="AR342" s="40">
        <f t="shared" si="157"/>
        <v>13171</v>
      </c>
      <c r="AS342" s="40">
        <f t="shared" si="158"/>
        <v>560</v>
      </c>
      <c r="AT342" s="40">
        <f t="shared" si="159"/>
        <v>1710.3500000000001</v>
      </c>
      <c r="AU342" s="40">
        <f t="shared" si="160"/>
        <v>12576</v>
      </c>
      <c r="AV342" s="46">
        <f t="shared" si="161"/>
        <v>13171</v>
      </c>
      <c r="AW342" s="40">
        <f>AX342-AV342</f>
        <v>0</v>
      </c>
      <c r="AX342" s="59">
        <f>IF(D342&gt;AV342,AV342+(D342-AV342),AV342)</f>
        <v>13171</v>
      </c>
    </row>
    <row r="343" spans="1:50" ht="15" customHeight="1" x14ac:dyDescent="0.25">
      <c r="A343" s="51">
        <v>33</v>
      </c>
      <c r="B343" s="51">
        <v>100</v>
      </c>
      <c r="C343" s="52" t="s">
        <v>315</v>
      </c>
      <c r="D343" s="39">
        <v>26472</v>
      </c>
      <c r="E343" s="40">
        <v>0</v>
      </c>
      <c r="F343" s="41">
        <v>158</v>
      </c>
      <c r="G343" s="40">
        <v>168</v>
      </c>
      <c r="H343" s="42">
        <v>2.9470000000000001</v>
      </c>
      <c r="I343" s="41">
        <v>0</v>
      </c>
      <c r="J343" s="43">
        <f t="shared" si="135"/>
        <v>0</v>
      </c>
      <c r="K343" s="41">
        <v>24</v>
      </c>
      <c r="L343" s="41">
        <v>81</v>
      </c>
      <c r="M343" s="41">
        <v>12</v>
      </c>
      <c r="N343" s="41">
        <f t="shared" si="136"/>
        <v>29.6296</v>
      </c>
      <c r="O343" s="41">
        <f t="shared" si="137"/>
        <v>14.8148</v>
      </c>
      <c r="P343" s="41">
        <v>132</v>
      </c>
      <c r="Q343" s="41">
        <v>123</v>
      </c>
      <c r="R343" s="41">
        <v>119</v>
      </c>
      <c r="S343" s="41">
        <v>105</v>
      </c>
      <c r="T343" s="57">
        <v>158</v>
      </c>
      <c r="U343" s="53">
        <f t="shared" si="138"/>
        <v>158</v>
      </c>
      <c r="V343" s="44">
        <f t="shared" si="139"/>
        <v>0</v>
      </c>
      <c r="W343" s="54">
        <v>85222</v>
      </c>
      <c r="X343" s="55">
        <v>13801</v>
      </c>
      <c r="Y343" s="41">
        <v>0.94463835353677317</v>
      </c>
      <c r="Z343" s="41">
        <f t="shared" si="140"/>
        <v>167.25980000000001</v>
      </c>
      <c r="AA343" s="41">
        <f t="shared" si="141"/>
        <v>0</v>
      </c>
      <c r="AB343" s="41">
        <f t="shared" si="142"/>
        <v>0.426315</v>
      </c>
      <c r="AC343" s="41" t="str">
        <f t="shared" si="143"/>
        <v/>
      </c>
      <c r="AD343" s="41" t="str">
        <f t="shared" si="144"/>
        <v/>
      </c>
      <c r="AE343" s="41">
        <f t="shared" si="145"/>
        <v>434.95600000000002</v>
      </c>
      <c r="AF343" s="41">
        <f t="shared" si="146"/>
        <v>434.95600000000002</v>
      </c>
      <c r="AG343" s="41">
        <f t="shared" si="147"/>
        <v>0</v>
      </c>
      <c r="AH343" s="41" t="str">
        <f t="shared" si="148"/>
        <v/>
      </c>
      <c r="AI343" s="41" t="str">
        <f t="shared" si="149"/>
        <v/>
      </c>
      <c r="AJ343" s="41" t="str">
        <f t="shared" si="150"/>
        <v/>
      </c>
      <c r="AK343" s="41" t="str">
        <f t="shared" si="151"/>
        <v/>
      </c>
      <c r="AL343" s="44">
        <f t="shared" si="152"/>
        <v>434.96</v>
      </c>
      <c r="AM343" s="44">
        <f t="shared" si="153"/>
        <v>491.95</v>
      </c>
      <c r="AN343" s="40">
        <f t="shared" si="154"/>
        <v>46316</v>
      </c>
      <c r="AO343" s="45">
        <f t="shared" si="155"/>
        <v>2.8574476651868366E-2</v>
      </c>
      <c r="AP343" s="40">
        <f t="shared" si="156"/>
        <v>567.03191467967588</v>
      </c>
      <c r="AQ343" s="41">
        <v>0</v>
      </c>
      <c r="AR343" s="40">
        <f t="shared" si="157"/>
        <v>27039</v>
      </c>
      <c r="AS343" s="40">
        <f t="shared" si="158"/>
        <v>1680</v>
      </c>
      <c r="AT343" s="40">
        <f t="shared" si="159"/>
        <v>690.05000000000007</v>
      </c>
      <c r="AU343" s="40">
        <f t="shared" si="160"/>
        <v>25782</v>
      </c>
      <c r="AV343" s="46">
        <f t="shared" si="161"/>
        <v>27039</v>
      </c>
      <c r="AW343" s="40">
        <f>AX343-AV343</f>
        <v>0</v>
      </c>
      <c r="AX343" s="59">
        <f>IF(D343&gt;AV343,AV343+(D343-AV343),AV343)</f>
        <v>27039</v>
      </c>
    </row>
    <row r="344" spans="1:50" ht="15" customHeight="1" x14ac:dyDescent="0.25">
      <c r="A344" s="51">
        <v>33</v>
      </c>
      <c r="B344" s="51">
        <v>200</v>
      </c>
      <c r="C344" s="52" t="s">
        <v>536</v>
      </c>
      <c r="D344" s="39">
        <v>1010825</v>
      </c>
      <c r="E344" s="40">
        <v>0</v>
      </c>
      <c r="F344" s="41">
        <v>3571</v>
      </c>
      <c r="G344" s="40">
        <v>3615</v>
      </c>
      <c r="H344" s="42">
        <v>2.1850000000000001</v>
      </c>
      <c r="I344" s="41">
        <v>2871</v>
      </c>
      <c r="J344" s="43">
        <f t="shared" si="135"/>
        <v>0.79420000000000002</v>
      </c>
      <c r="K344" s="41">
        <v>268</v>
      </c>
      <c r="L344" s="41">
        <v>1541</v>
      </c>
      <c r="M344" s="41">
        <v>366</v>
      </c>
      <c r="N344" s="41">
        <f t="shared" si="136"/>
        <v>17.391300000000001</v>
      </c>
      <c r="O344" s="41">
        <f t="shared" si="137"/>
        <v>23.750799999999998</v>
      </c>
      <c r="P344" s="41">
        <v>2582</v>
      </c>
      <c r="Q344" s="41">
        <v>2890</v>
      </c>
      <c r="R344" s="41">
        <v>2905</v>
      </c>
      <c r="S344" s="41">
        <v>3193</v>
      </c>
      <c r="T344" s="53">
        <v>3571</v>
      </c>
      <c r="U344" s="53">
        <f t="shared" si="138"/>
        <v>3571</v>
      </c>
      <c r="V344" s="44">
        <f t="shared" si="139"/>
        <v>0</v>
      </c>
      <c r="W344" s="54">
        <v>2331460</v>
      </c>
      <c r="X344" s="55">
        <v>889442</v>
      </c>
      <c r="Y344" s="41">
        <v>5.269876539968525</v>
      </c>
      <c r="Z344" s="41">
        <f t="shared" si="140"/>
        <v>677.625</v>
      </c>
      <c r="AA344" s="41">
        <f t="shared" si="141"/>
        <v>0</v>
      </c>
      <c r="AB344" s="41">
        <f t="shared" si="142"/>
        <v>0.426315</v>
      </c>
      <c r="AC344" s="41" t="str">
        <f t="shared" si="143"/>
        <v/>
      </c>
      <c r="AD344" s="41" t="str">
        <f t="shared" si="144"/>
        <v/>
      </c>
      <c r="AE344" s="41" t="str">
        <f t="shared" si="145"/>
        <v/>
      </c>
      <c r="AF344" s="41" t="str">
        <f t="shared" si="146"/>
        <v/>
      </c>
      <c r="AG344" s="41">
        <f t="shared" si="147"/>
        <v>623.92743286999996</v>
      </c>
      <c r="AH344" s="41" t="str">
        <f t="shared" si="148"/>
        <v/>
      </c>
      <c r="AI344" s="41" t="str">
        <f t="shared" si="149"/>
        <v/>
      </c>
      <c r="AJ344" s="41" t="str">
        <f t="shared" si="150"/>
        <v/>
      </c>
      <c r="AK344" s="41" t="str">
        <f t="shared" si="151"/>
        <v/>
      </c>
      <c r="AL344" s="44">
        <f t="shared" si="152"/>
        <v>623.92999999999995</v>
      </c>
      <c r="AM344" s="44">
        <f t="shared" si="153"/>
        <v>705.69</v>
      </c>
      <c r="AN344" s="40">
        <f t="shared" si="154"/>
        <v>1557133</v>
      </c>
      <c r="AO344" s="45">
        <f t="shared" si="155"/>
        <v>2.8574476651868366E-2</v>
      </c>
      <c r="AP344" s="40">
        <f t="shared" si="156"/>
        <v>15610.465190728903</v>
      </c>
      <c r="AQ344" s="41">
        <v>0</v>
      </c>
      <c r="AR344" s="40">
        <f t="shared" si="157"/>
        <v>1026435</v>
      </c>
      <c r="AS344" s="40">
        <f t="shared" si="158"/>
        <v>36150</v>
      </c>
      <c r="AT344" s="40">
        <f t="shared" si="159"/>
        <v>44472.100000000006</v>
      </c>
      <c r="AU344" s="40">
        <f t="shared" si="160"/>
        <v>974675</v>
      </c>
      <c r="AV344" s="46">
        <f t="shared" si="161"/>
        <v>1026435</v>
      </c>
      <c r="AW344" s="40">
        <f>AX344-AV344</f>
        <v>0</v>
      </c>
      <c r="AX344" s="59">
        <f>IF(D344&gt;AV344,AV344+(D344-AV344),AV344)</f>
        <v>1026435</v>
      </c>
    </row>
    <row r="345" spans="1:50" ht="15" customHeight="1" x14ac:dyDescent="0.25">
      <c r="A345" s="51">
        <v>33</v>
      </c>
      <c r="B345" s="51">
        <v>300</v>
      </c>
      <c r="C345" s="52" t="s">
        <v>587</v>
      </c>
      <c r="D345" s="39">
        <v>116072</v>
      </c>
      <c r="E345" s="40">
        <v>0</v>
      </c>
      <c r="F345" s="41">
        <v>369</v>
      </c>
      <c r="G345" s="40">
        <v>359</v>
      </c>
      <c r="H345" s="42">
        <v>2.2719999999999998</v>
      </c>
      <c r="I345" s="41">
        <v>192</v>
      </c>
      <c r="J345" s="43">
        <f t="shared" si="135"/>
        <v>0.53480000000000005</v>
      </c>
      <c r="K345" s="41">
        <v>59</v>
      </c>
      <c r="L345" s="41">
        <v>193</v>
      </c>
      <c r="M345" s="41">
        <v>42</v>
      </c>
      <c r="N345" s="41">
        <f t="shared" si="136"/>
        <v>30.569900000000001</v>
      </c>
      <c r="O345" s="41">
        <f t="shared" si="137"/>
        <v>21.761700000000001</v>
      </c>
      <c r="P345" s="41">
        <v>384</v>
      </c>
      <c r="Q345" s="41">
        <v>423</v>
      </c>
      <c r="R345" s="41">
        <v>510</v>
      </c>
      <c r="S345" s="41">
        <v>474</v>
      </c>
      <c r="T345" s="57">
        <v>369</v>
      </c>
      <c r="U345" s="53">
        <f t="shared" si="138"/>
        <v>510</v>
      </c>
      <c r="V345" s="44">
        <f t="shared" si="139"/>
        <v>29.61</v>
      </c>
      <c r="W345" s="54">
        <v>194276</v>
      </c>
      <c r="X345" s="55">
        <v>107599</v>
      </c>
      <c r="Y345" s="41">
        <v>0.93512904306892541</v>
      </c>
      <c r="Z345" s="41">
        <f t="shared" si="140"/>
        <v>394.59789999999998</v>
      </c>
      <c r="AA345" s="41">
        <f t="shared" si="141"/>
        <v>0</v>
      </c>
      <c r="AB345" s="41">
        <f t="shared" si="142"/>
        <v>0.426315</v>
      </c>
      <c r="AC345" s="41" t="str">
        <f t="shared" si="143"/>
        <v/>
      </c>
      <c r="AD345" s="41" t="str">
        <f t="shared" si="144"/>
        <v/>
      </c>
      <c r="AE345" s="41">
        <f t="shared" si="145"/>
        <v>505.053</v>
      </c>
      <c r="AF345" s="41">
        <f t="shared" si="146"/>
        <v>505.053</v>
      </c>
      <c r="AG345" s="41">
        <f t="shared" si="147"/>
        <v>0</v>
      </c>
      <c r="AH345" s="41" t="str">
        <f t="shared" si="148"/>
        <v/>
      </c>
      <c r="AI345" s="41" t="str">
        <f t="shared" si="149"/>
        <v/>
      </c>
      <c r="AJ345" s="41" t="str">
        <f t="shared" si="150"/>
        <v/>
      </c>
      <c r="AK345" s="41" t="str">
        <f t="shared" si="151"/>
        <v/>
      </c>
      <c r="AL345" s="44">
        <f t="shared" si="152"/>
        <v>505.05</v>
      </c>
      <c r="AM345" s="44">
        <f t="shared" si="153"/>
        <v>571.23</v>
      </c>
      <c r="AN345" s="40">
        <f t="shared" si="154"/>
        <v>122249</v>
      </c>
      <c r="AO345" s="45">
        <f t="shared" si="155"/>
        <v>2.8574476651868366E-2</v>
      </c>
      <c r="AP345" s="40">
        <f t="shared" si="156"/>
        <v>176.50454227859089</v>
      </c>
      <c r="AQ345" s="41">
        <v>0</v>
      </c>
      <c r="AR345" s="40">
        <f t="shared" si="157"/>
        <v>116249</v>
      </c>
      <c r="AS345" s="40">
        <f t="shared" si="158"/>
        <v>3590</v>
      </c>
      <c r="AT345" s="40">
        <f t="shared" si="159"/>
        <v>5379.9500000000007</v>
      </c>
      <c r="AU345" s="40">
        <f t="shared" si="160"/>
        <v>112482</v>
      </c>
      <c r="AV345" s="46">
        <f t="shared" si="161"/>
        <v>116249</v>
      </c>
      <c r="AW345" s="40">
        <f>AX345-AV345</f>
        <v>0</v>
      </c>
      <c r="AX345" s="59">
        <f>IF(D345&gt;AV345,AV345+(D345-AV345),AV345)</f>
        <v>116249</v>
      </c>
    </row>
    <row r="346" spans="1:50" ht="15" customHeight="1" x14ac:dyDescent="0.25">
      <c r="A346" s="51">
        <v>33</v>
      </c>
      <c r="B346" s="51">
        <v>400</v>
      </c>
      <c r="C346" s="52" t="s">
        <v>633</v>
      </c>
      <c r="D346" s="39">
        <v>23046</v>
      </c>
      <c r="E346" s="40">
        <v>0</v>
      </c>
      <c r="F346" s="41">
        <v>123</v>
      </c>
      <c r="G346" s="40">
        <v>119</v>
      </c>
      <c r="H346" s="42">
        <v>2.9020000000000001</v>
      </c>
      <c r="I346" s="41">
        <v>0</v>
      </c>
      <c r="J346" s="43">
        <f t="shared" si="135"/>
        <v>0</v>
      </c>
      <c r="K346" s="41">
        <v>20</v>
      </c>
      <c r="L346" s="41">
        <v>48</v>
      </c>
      <c r="M346" s="41">
        <v>13</v>
      </c>
      <c r="N346" s="41">
        <f t="shared" si="136"/>
        <v>41.666699999999999</v>
      </c>
      <c r="O346" s="41">
        <f t="shared" si="137"/>
        <v>27.083299999999998</v>
      </c>
      <c r="P346" s="41">
        <v>114</v>
      </c>
      <c r="Q346" s="41">
        <v>122</v>
      </c>
      <c r="R346" s="41">
        <v>124</v>
      </c>
      <c r="S346" s="41">
        <v>98</v>
      </c>
      <c r="T346" s="57">
        <v>123</v>
      </c>
      <c r="U346" s="53">
        <f t="shared" si="138"/>
        <v>124</v>
      </c>
      <c r="V346" s="44">
        <f t="shared" si="139"/>
        <v>4.03</v>
      </c>
      <c r="W346" s="54">
        <v>43006</v>
      </c>
      <c r="X346" s="55">
        <v>34786</v>
      </c>
      <c r="Y346" s="41">
        <v>0.71981684857227135</v>
      </c>
      <c r="Z346" s="41">
        <f t="shared" si="140"/>
        <v>170.8768</v>
      </c>
      <c r="AA346" s="41">
        <f t="shared" si="141"/>
        <v>0</v>
      </c>
      <c r="AB346" s="41">
        <f t="shared" si="142"/>
        <v>0.426315</v>
      </c>
      <c r="AC346" s="41" t="str">
        <f t="shared" si="143"/>
        <v/>
      </c>
      <c r="AD346" s="41" t="str">
        <f t="shared" si="144"/>
        <v/>
      </c>
      <c r="AE346" s="41">
        <f t="shared" si="145"/>
        <v>416.97300000000001</v>
      </c>
      <c r="AF346" s="41">
        <f t="shared" si="146"/>
        <v>416.97300000000001</v>
      </c>
      <c r="AG346" s="41">
        <f t="shared" si="147"/>
        <v>0</v>
      </c>
      <c r="AH346" s="41" t="str">
        <f t="shared" si="148"/>
        <v/>
      </c>
      <c r="AI346" s="41" t="str">
        <f t="shared" si="149"/>
        <v/>
      </c>
      <c r="AJ346" s="41" t="str">
        <f t="shared" si="150"/>
        <v/>
      </c>
      <c r="AK346" s="41" t="str">
        <f t="shared" si="151"/>
        <v/>
      </c>
      <c r="AL346" s="44">
        <f t="shared" si="152"/>
        <v>416.97</v>
      </c>
      <c r="AM346" s="44">
        <f t="shared" si="153"/>
        <v>471.61</v>
      </c>
      <c r="AN346" s="40">
        <f t="shared" si="154"/>
        <v>37787</v>
      </c>
      <c r="AO346" s="45">
        <f t="shared" si="155"/>
        <v>2.8574476651868366E-2</v>
      </c>
      <c r="AP346" s="40">
        <f t="shared" si="156"/>
        <v>421.2163603251916</v>
      </c>
      <c r="AQ346" s="41">
        <v>0</v>
      </c>
      <c r="AR346" s="40">
        <f t="shared" si="157"/>
        <v>23467</v>
      </c>
      <c r="AS346" s="40">
        <f t="shared" si="158"/>
        <v>1190</v>
      </c>
      <c r="AT346" s="40">
        <f t="shared" si="159"/>
        <v>1739.3000000000002</v>
      </c>
      <c r="AU346" s="40">
        <f t="shared" si="160"/>
        <v>21856</v>
      </c>
      <c r="AV346" s="46">
        <f t="shared" si="161"/>
        <v>23467</v>
      </c>
      <c r="AW346" s="40">
        <f>AX346-AV346</f>
        <v>0</v>
      </c>
      <c r="AX346" s="59">
        <f>IF(D346&gt;AV346,AV346+(D346-AV346),AV346)</f>
        <v>23467</v>
      </c>
    </row>
    <row r="347" spans="1:50" ht="15" customHeight="1" x14ac:dyDescent="0.25">
      <c r="A347" s="51">
        <v>34</v>
      </c>
      <c r="B347" s="51">
        <v>100</v>
      </c>
      <c r="C347" s="52" t="s">
        <v>28</v>
      </c>
      <c r="D347" s="39">
        <v>347770</v>
      </c>
      <c r="E347" s="40">
        <v>0</v>
      </c>
      <c r="F347" s="41">
        <v>1133</v>
      </c>
      <c r="G347" s="40">
        <v>1131</v>
      </c>
      <c r="H347" s="42">
        <v>2.3570000000000002</v>
      </c>
      <c r="I347" s="41">
        <v>272</v>
      </c>
      <c r="J347" s="43">
        <f t="shared" si="135"/>
        <v>0.24049999999999999</v>
      </c>
      <c r="K347" s="41">
        <v>186</v>
      </c>
      <c r="L347" s="41">
        <v>447</v>
      </c>
      <c r="M347" s="41">
        <v>76</v>
      </c>
      <c r="N347" s="41">
        <f t="shared" si="136"/>
        <v>41.610700000000001</v>
      </c>
      <c r="O347" s="41">
        <f t="shared" si="137"/>
        <v>17.002200000000002</v>
      </c>
      <c r="P347" s="41">
        <v>956</v>
      </c>
      <c r="Q347" s="41">
        <v>1128</v>
      </c>
      <c r="R347" s="41">
        <v>1053</v>
      </c>
      <c r="S347" s="41">
        <v>1079</v>
      </c>
      <c r="T347" s="53">
        <v>1133</v>
      </c>
      <c r="U347" s="53">
        <f t="shared" si="138"/>
        <v>1133</v>
      </c>
      <c r="V347" s="44">
        <f t="shared" si="139"/>
        <v>0.18</v>
      </c>
      <c r="W347" s="54">
        <v>551884</v>
      </c>
      <c r="X347" s="55">
        <v>531156</v>
      </c>
      <c r="Y347" s="41">
        <v>1.0863760758737107</v>
      </c>
      <c r="Z347" s="41">
        <f t="shared" si="140"/>
        <v>1042.9168999999999</v>
      </c>
      <c r="AA347" s="41">
        <f t="shared" si="141"/>
        <v>0</v>
      </c>
      <c r="AB347" s="41">
        <f t="shared" si="142"/>
        <v>0.426315</v>
      </c>
      <c r="AC347" s="41" t="str">
        <f t="shared" si="143"/>
        <v/>
      </c>
      <c r="AD347" s="41" t="str">
        <f t="shared" si="144"/>
        <v/>
      </c>
      <c r="AE347" s="41">
        <f t="shared" si="145"/>
        <v>788.37699999999995</v>
      </c>
      <c r="AF347" s="41">
        <f t="shared" si="146"/>
        <v>630</v>
      </c>
      <c r="AG347" s="41">
        <f t="shared" si="147"/>
        <v>0</v>
      </c>
      <c r="AH347" s="41" t="str">
        <f t="shared" si="148"/>
        <v/>
      </c>
      <c r="AI347" s="41" t="str">
        <f t="shared" si="149"/>
        <v/>
      </c>
      <c r="AJ347" s="41" t="str">
        <f t="shared" si="150"/>
        <v/>
      </c>
      <c r="AK347" s="41" t="str">
        <f t="shared" si="151"/>
        <v/>
      </c>
      <c r="AL347" s="44">
        <f t="shared" si="152"/>
        <v>630</v>
      </c>
      <c r="AM347" s="44">
        <f t="shared" si="153"/>
        <v>712.55</v>
      </c>
      <c r="AN347" s="40">
        <f t="shared" si="154"/>
        <v>570618</v>
      </c>
      <c r="AO347" s="45">
        <f t="shared" si="155"/>
        <v>2.8574476651868366E-2</v>
      </c>
      <c r="AP347" s="40">
        <f t="shared" si="156"/>
        <v>6367.7649729155619</v>
      </c>
      <c r="AQ347" s="41">
        <v>0</v>
      </c>
      <c r="AR347" s="40">
        <f t="shared" si="157"/>
        <v>354138</v>
      </c>
      <c r="AS347" s="40">
        <f t="shared" si="158"/>
        <v>11310</v>
      </c>
      <c r="AT347" s="40">
        <f t="shared" si="159"/>
        <v>26557.800000000003</v>
      </c>
      <c r="AU347" s="40">
        <f t="shared" si="160"/>
        <v>336460</v>
      </c>
      <c r="AV347" s="46">
        <f t="shared" si="161"/>
        <v>354138</v>
      </c>
      <c r="AW347" s="40">
        <f>AX347-AV347</f>
        <v>0</v>
      </c>
      <c r="AX347" s="59">
        <f>IF(D347&gt;AV347,AV347+(D347-AV347),AV347)</f>
        <v>354138</v>
      </c>
    </row>
    <row r="348" spans="1:50" ht="15" customHeight="1" x14ac:dyDescent="0.25">
      <c r="A348" s="51">
        <v>34</v>
      </c>
      <c r="B348" s="51">
        <v>200</v>
      </c>
      <c r="C348" s="52" t="s">
        <v>74</v>
      </c>
      <c r="D348" s="39">
        <v>20851</v>
      </c>
      <c r="E348" s="40">
        <v>0</v>
      </c>
      <c r="F348" s="41">
        <v>157</v>
      </c>
      <c r="G348" s="40">
        <v>149</v>
      </c>
      <c r="H348" s="42">
        <v>2.258</v>
      </c>
      <c r="I348" s="41">
        <v>0</v>
      </c>
      <c r="J348" s="43">
        <f t="shared" si="135"/>
        <v>0</v>
      </c>
      <c r="K348" s="41">
        <v>18</v>
      </c>
      <c r="L348" s="41">
        <v>72</v>
      </c>
      <c r="M348" s="41">
        <v>24</v>
      </c>
      <c r="N348" s="41">
        <f t="shared" si="136"/>
        <v>25</v>
      </c>
      <c r="O348" s="41">
        <f t="shared" si="137"/>
        <v>33.333300000000001</v>
      </c>
      <c r="P348" s="41">
        <v>172</v>
      </c>
      <c r="Q348" s="41">
        <v>200</v>
      </c>
      <c r="R348" s="41">
        <v>183</v>
      </c>
      <c r="S348" s="41">
        <v>186</v>
      </c>
      <c r="T348" s="57">
        <v>157</v>
      </c>
      <c r="U348" s="53">
        <f t="shared" si="138"/>
        <v>200</v>
      </c>
      <c r="V348" s="44">
        <f t="shared" si="139"/>
        <v>25.5</v>
      </c>
      <c r="W348" s="54">
        <v>98888</v>
      </c>
      <c r="X348" s="55">
        <v>72203</v>
      </c>
      <c r="Y348" s="41">
        <v>1.0330754428205844</v>
      </c>
      <c r="Z348" s="41">
        <f t="shared" si="140"/>
        <v>151.9734</v>
      </c>
      <c r="AA348" s="41">
        <f t="shared" si="141"/>
        <v>0</v>
      </c>
      <c r="AB348" s="41">
        <f t="shared" si="142"/>
        <v>0.426315</v>
      </c>
      <c r="AC348" s="41" t="str">
        <f t="shared" si="143"/>
        <v/>
      </c>
      <c r="AD348" s="41" t="str">
        <f t="shared" si="144"/>
        <v/>
      </c>
      <c r="AE348" s="41">
        <f t="shared" si="145"/>
        <v>427.983</v>
      </c>
      <c r="AF348" s="41">
        <f t="shared" si="146"/>
        <v>427.983</v>
      </c>
      <c r="AG348" s="41">
        <f t="shared" si="147"/>
        <v>0</v>
      </c>
      <c r="AH348" s="41" t="str">
        <f t="shared" si="148"/>
        <v/>
      </c>
      <c r="AI348" s="41" t="str">
        <f t="shared" si="149"/>
        <v/>
      </c>
      <c r="AJ348" s="41" t="str">
        <f t="shared" si="150"/>
        <v/>
      </c>
      <c r="AK348" s="41" t="str">
        <f t="shared" si="151"/>
        <v/>
      </c>
      <c r="AL348" s="44">
        <f t="shared" si="152"/>
        <v>427.98</v>
      </c>
      <c r="AM348" s="44">
        <f t="shared" si="153"/>
        <v>484.06</v>
      </c>
      <c r="AN348" s="40">
        <f t="shared" si="154"/>
        <v>29968</v>
      </c>
      <c r="AO348" s="45">
        <f t="shared" si="155"/>
        <v>2.8574476651868366E-2</v>
      </c>
      <c r="AP348" s="40">
        <f t="shared" si="156"/>
        <v>260.51350363508391</v>
      </c>
      <c r="AQ348" s="41">
        <v>0</v>
      </c>
      <c r="AR348" s="40">
        <f t="shared" si="157"/>
        <v>21112</v>
      </c>
      <c r="AS348" s="40">
        <f t="shared" si="158"/>
        <v>1490</v>
      </c>
      <c r="AT348" s="40">
        <f t="shared" si="159"/>
        <v>3610.15</v>
      </c>
      <c r="AU348" s="40">
        <f t="shared" si="160"/>
        <v>19361</v>
      </c>
      <c r="AV348" s="46">
        <f t="shared" si="161"/>
        <v>21112</v>
      </c>
      <c r="AW348" s="40">
        <f>AX348-AV348</f>
        <v>0</v>
      </c>
      <c r="AX348" s="59">
        <f>IF(D348&gt;AV348,AV348+(D348-AV348),AV348)</f>
        <v>21112</v>
      </c>
    </row>
    <row r="349" spans="1:50" ht="15" customHeight="1" x14ac:dyDescent="0.25">
      <c r="A349" s="51">
        <v>34</v>
      </c>
      <c r="B349" s="51">
        <v>400</v>
      </c>
      <c r="C349" s="52" t="s">
        <v>398</v>
      </c>
      <c r="D349" s="39">
        <v>134023</v>
      </c>
      <c r="E349" s="40">
        <v>0</v>
      </c>
      <c r="F349" s="41">
        <v>491</v>
      </c>
      <c r="G349" s="40">
        <v>477</v>
      </c>
      <c r="H349" s="42">
        <v>2.3820000000000001</v>
      </c>
      <c r="I349" s="41">
        <v>76</v>
      </c>
      <c r="J349" s="43">
        <f t="shared" si="135"/>
        <v>0.1593</v>
      </c>
      <c r="K349" s="41">
        <v>40</v>
      </c>
      <c r="L349" s="41">
        <v>209</v>
      </c>
      <c r="M349" s="41">
        <v>57</v>
      </c>
      <c r="N349" s="41">
        <f t="shared" si="136"/>
        <v>19.1388</v>
      </c>
      <c r="O349" s="41">
        <f t="shared" si="137"/>
        <v>27.2727</v>
      </c>
      <c r="P349" s="41">
        <v>295</v>
      </c>
      <c r="Q349" s="41">
        <v>447</v>
      </c>
      <c r="R349" s="41">
        <v>506</v>
      </c>
      <c r="S349" s="41">
        <v>555</v>
      </c>
      <c r="T349" s="57">
        <v>491</v>
      </c>
      <c r="U349" s="53">
        <f t="shared" si="138"/>
        <v>555</v>
      </c>
      <c r="V349" s="44">
        <f t="shared" si="139"/>
        <v>14.05</v>
      </c>
      <c r="W349" s="54">
        <v>229319</v>
      </c>
      <c r="X349" s="55">
        <v>217607</v>
      </c>
      <c r="Y349" s="41">
        <v>0.33580850567647419</v>
      </c>
      <c r="Z349" s="41">
        <f t="shared" si="140"/>
        <v>1462.1428000000001</v>
      </c>
      <c r="AA349" s="41">
        <f t="shared" si="141"/>
        <v>0</v>
      </c>
      <c r="AB349" s="41">
        <f t="shared" si="142"/>
        <v>0.426315</v>
      </c>
      <c r="AC349" s="41" t="str">
        <f t="shared" si="143"/>
        <v/>
      </c>
      <c r="AD349" s="41" t="str">
        <f t="shared" si="144"/>
        <v/>
      </c>
      <c r="AE349" s="41">
        <f t="shared" si="145"/>
        <v>548.35900000000004</v>
      </c>
      <c r="AF349" s="41">
        <f t="shared" si="146"/>
        <v>548.35900000000004</v>
      </c>
      <c r="AG349" s="41">
        <f t="shared" si="147"/>
        <v>0</v>
      </c>
      <c r="AH349" s="41" t="str">
        <f t="shared" si="148"/>
        <v/>
      </c>
      <c r="AI349" s="41" t="str">
        <f t="shared" si="149"/>
        <v/>
      </c>
      <c r="AJ349" s="41" t="str">
        <f t="shared" si="150"/>
        <v/>
      </c>
      <c r="AK349" s="41" t="str">
        <f t="shared" si="151"/>
        <v/>
      </c>
      <c r="AL349" s="44">
        <f t="shared" si="152"/>
        <v>548.36</v>
      </c>
      <c r="AM349" s="44">
        <f t="shared" si="153"/>
        <v>620.21</v>
      </c>
      <c r="AN349" s="40">
        <f t="shared" si="154"/>
        <v>198078</v>
      </c>
      <c r="AO349" s="45">
        <f t="shared" si="155"/>
        <v>2.8574476651868366E-2</v>
      </c>
      <c r="AP349" s="40">
        <f t="shared" si="156"/>
        <v>1830.3381019354283</v>
      </c>
      <c r="AQ349" s="41">
        <v>0</v>
      </c>
      <c r="AR349" s="40">
        <f t="shared" si="157"/>
        <v>135853</v>
      </c>
      <c r="AS349" s="40">
        <f t="shared" si="158"/>
        <v>4770</v>
      </c>
      <c r="AT349" s="40">
        <f t="shared" si="159"/>
        <v>10880.35</v>
      </c>
      <c r="AU349" s="40">
        <f t="shared" si="160"/>
        <v>129253</v>
      </c>
      <c r="AV349" s="46">
        <f t="shared" si="161"/>
        <v>135853</v>
      </c>
      <c r="AW349" s="40">
        <f>AX349-AV349</f>
        <v>0</v>
      </c>
      <c r="AX349" s="59">
        <f>IF(D349&gt;AV349,AV349+(D349-AV349),AV349)</f>
        <v>135853</v>
      </c>
    </row>
    <row r="350" spans="1:50" ht="15" customHeight="1" x14ac:dyDescent="0.25">
      <c r="A350" s="51">
        <v>34</v>
      </c>
      <c r="B350" s="51">
        <v>500</v>
      </c>
      <c r="C350" s="52" t="s">
        <v>427</v>
      </c>
      <c r="D350" s="39">
        <v>48079</v>
      </c>
      <c r="E350" s="40">
        <v>0</v>
      </c>
      <c r="F350" s="41">
        <v>238</v>
      </c>
      <c r="G350" s="40">
        <v>231</v>
      </c>
      <c r="H350" s="42">
        <v>1.9330000000000001</v>
      </c>
      <c r="I350" s="41">
        <v>58</v>
      </c>
      <c r="J350" s="43">
        <f t="shared" si="135"/>
        <v>0.25109999999999999</v>
      </c>
      <c r="K350" s="41">
        <v>19</v>
      </c>
      <c r="L350" s="41">
        <v>151</v>
      </c>
      <c r="M350" s="41">
        <v>78</v>
      </c>
      <c r="N350" s="41">
        <f t="shared" si="136"/>
        <v>12.582799999999999</v>
      </c>
      <c r="O350" s="41">
        <f t="shared" si="137"/>
        <v>51.6556</v>
      </c>
      <c r="P350" s="41">
        <v>316</v>
      </c>
      <c r="Q350" s="41">
        <v>329</v>
      </c>
      <c r="R350" s="41">
        <v>229</v>
      </c>
      <c r="S350" s="41">
        <v>257</v>
      </c>
      <c r="T350" s="57">
        <v>238</v>
      </c>
      <c r="U350" s="53">
        <f t="shared" si="138"/>
        <v>329</v>
      </c>
      <c r="V350" s="44">
        <f t="shared" si="139"/>
        <v>29.79</v>
      </c>
      <c r="W350" s="54">
        <v>84999</v>
      </c>
      <c r="X350" s="55">
        <v>123009</v>
      </c>
      <c r="Y350" s="41">
        <v>0.45920830521222494</v>
      </c>
      <c r="Z350" s="41">
        <f t="shared" si="140"/>
        <v>518.28330000000005</v>
      </c>
      <c r="AA350" s="41">
        <f t="shared" si="141"/>
        <v>0</v>
      </c>
      <c r="AB350" s="41">
        <f t="shared" si="142"/>
        <v>0.426315</v>
      </c>
      <c r="AC350" s="41" t="str">
        <f t="shared" si="143"/>
        <v/>
      </c>
      <c r="AD350" s="41" t="str">
        <f t="shared" si="144"/>
        <v/>
      </c>
      <c r="AE350" s="41">
        <f t="shared" si="145"/>
        <v>458.077</v>
      </c>
      <c r="AF350" s="41">
        <f t="shared" si="146"/>
        <v>458.077</v>
      </c>
      <c r="AG350" s="41">
        <f t="shared" si="147"/>
        <v>0</v>
      </c>
      <c r="AH350" s="41" t="str">
        <f t="shared" si="148"/>
        <v/>
      </c>
      <c r="AI350" s="41" t="str">
        <f t="shared" si="149"/>
        <v/>
      </c>
      <c r="AJ350" s="41" t="str">
        <f t="shared" si="150"/>
        <v/>
      </c>
      <c r="AK350" s="41" t="str">
        <f t="shared" si="151"/>
        <v/>
      </c>
      <c r="AL350" s="44">
        <f t="shared" si="152"/>
        <v>458.08</v>
      </c>
      <c r="AM350" s="44">
        <f t="shared" si="153"/>
        <v>518.1</v>
      </c>
      <c r="AN350" s="40">
        <f t="shared" si="154"/>
        <v>83445</v>
      </c>
      <c r="AO350" s="45">
        <f t="shared" si="155"/>
        <v>2.8574476651868366E-2</v>
      </c>
      <c r="AP350" s="40">
        <f t="shared" si="156"/>
        <v>1010.5649412699767</v>
      </c>
      <c r="AQ350" s="41">
        <v>0</v>
      </c>
      <c r="AR350" s="40">
        <f t="shared" si="157"/>
        <v>49090</v>
      </c>
      <c r="AS350" s="40">
        <f t="shared" si="158"/>
        <v>2310</v>
      </c>
      <c r="AT350" s="40">
        <f t="shared" si="159"/>
        <v>6150.4500000000007</v>
      </c>
      <c r="AU350" s="40">
        <f t="shared" si="160"/>
        <v>45769</v>
      </c>
      <c r="AV350" s="46">
        <f t="shared" si="161"/>
        <v>49090</v>
      </c>
      <c r="AW350" s="40">
        <f>AX350-AV350</f>
        <v>0</v>
      </c>
      <c r="AX350" s="59">
        <f>IF(D350&gt;AV350,AV350+(D350-AV350),AV350)</f>
        <v>49090</v>
      </c>
    </row>
    <row r="351" spans="1:50" ht="15" customHeight="1" x14ac:dyDescent="0.25">
      <c r="A351" s="51">
        <v>34</v>
      </c>
      <c r="B351" s="51">
        <v>600</v>
      </c>
      <c r="C351" s="52" t="s">
        <v>558</v>
      </c>
      <c r="D351" s="39">
        <v>362551</v>
      </c>
      <c r="E351" s="40">
        <v>0</v>
      </c>
      <c r="F351" s="41">
        <v>1251</v>
      </c>
      <c r="G351" s="40">
        <v>1403</v>
      </c>
      <c r="H351" s="42">
        <v>2.2709999999999999</v>
      </c>
      <c r="I351" s="41">
        <v>919</v>
      </c>
      <c r="J351" s="43">
        <f t="shared" si="135"/>
        <v>0.65500000000000003</v>
      </c>
      <c r="K351" s="41">
        <v>101</v>
      </c>
      <c r="L351" s="41">
        <v>543</v>
      </c>
      <c r="M351" s="41">
        <v>121</v>
      </c>
      <c r="N351" s="41">
        <f t="shared" si="136"/>
        <v>18.6004</v>
      </c>
      <c r="O351" s="41">
        <f t="shared" si="137"/>
        <v>22.2836</v>
      </c>
      <c r="P351" s="41">
        <v>736</v>
      </c>
      <c r="Q351" s="41">
        <v>812</v>
      </c>
      <c r="R351" s="41">
        <v>971</v>
      </c>
      <c r="S351" s="41">
        <v>1066</v>
      </c>
      <c r="T351" s="53">
        <v>1251</v>
      </c>
      <c r="U351" s="53">
        <f t="shared" si="138"/>
        <v>1251</v>
      </c>
      <c r="V351" s="44">
        <f t="shared" si="139"/>
        <v>0</v>
      </c>
      <c r="W351" s="54">
        <v>901651</v>
      </c>
      <c r="X351" s="55">
        <v>586425</v>
      </c>
      <c r="Y351" s="41">
        <v>1.2412501525103592</v>
      </c>
      <c r="Z351" s="41">
        <f t="shared" si="140"/>
        <v>1007.8549</v>
      </c>
      <c r="AA351" s="41">
        <f t="shared" si="141"/>
        <v>0</v>
      </c>
      <c r="AB351" s="41">
        <f t="shared" si="142"/>
        <v>0.426315</v>
      </c>
      <c r="AC351" s="41" t="str">
        <f t="shared" si="143"/>
        <v/>
      </c>
      <c r="AD351" s="41" t="str">
        <f t="shared" si="144"/>
        <v/>
      </c>
      <c r="AE351" s="41">
        <f t="shared" si="145"/>
        <v>888.20100000000002</v>
      </c>
      <c r="AF351" s="41">
        <f t="shared" si="146"/>
        <v>630</v>
      </c>
      <c r="AG351" s="41">
        <f t="shared" si="147"/>
        <v>0</v>
      </c>
      <c r="AH351" s="41" t="str">
        <f t="shared" si="148"/>
        <v/>
      </c>
      <c r="AI351" s="41" t="str">
        <f t="shared" si="149"/>
        <v/>
      </c>
      <c r="AJ351" s="41" t="str">
        <f t="shared" si="150"/>
        <v/>
      </c>
      <c r="AK351" s="41" t="str">
        <f t="shared" si="151"/>
        <v/>
      </c>
      <c r="AL351" s="44">
        <f t="shared" si="152"/>
        <v>630</v>
      </c>
      <c r="AM351" s="44">
        <f t="shared" si="153"/>
        <v>712.55</v>
      </c>
      <c r="AN351" s="40">
        <f t="shared" si="154"/>
        <v>615320</v>
      </c>
      <c r="AO351" s="45">
        <f t="shared" si="155"/>
        <v>2.8574476651868366E-2</v>
      </c>
      <c r="AP351" s="40">
        <f t="shared" si="156"/>
        <v>7222.7418888161146</v>
      </c>
      <c r="AQ351" s="41">
        <v>0</v>
      </c>
      <c r="AR351" s="40">
        <f t="shared" si="157"/>
        <v>369774</v>
      </c>
      <c r="AS351" s="40">
        <f t="shared" si="158"/>
        <v>14030</v>
      </c>
      <c r="AT351" s="40">
        <f t="shared" si="159"/>
        <v>29321.25</v>
      </c>
      <c r="AU351" s="40">
        <f t="shared" si="160"/>
        <v>348521</v>
      </c>
      <c r="AV351" s="46">
        <f t="shared" si="161"/>
        <v>369774</v>
      </c>
      <c r="AW351" s="40">
        <f>AX351-AV351</f>
        <v>0</v>
      </c>
      <c r="AX351" s="59">
        <f>IF(D351&gt;AV351,AV351+(D351-AV351),AV351)</f>
        <v>369774</v>
      </c>
    </row>
    <row r="352" spans="1:50" ht="15" customHeight="1" x14ac:dyDescent="0.25">
      <c r="A352" s="51">
        <v>34</v>
      </c>
      <c r="B352" s="51">
        <v>700</v>
      </c>
      <c r="C352" s="52" t="s">
        <v>611</v>
      </c>
      <c r="D352" s="39">
        <v>152197</v>
      </c>
      <c r="E352" s="40">
        <v>0</v>
      </c>
      <c r="F352" s="41">
        <v>508</v>
      </c>
      <c r="G352" s="40">
        <v>516</v>
      </c>
      <c r="H352" s="42">
        <v>2.915</v>
      </c>
      <c r="I352" s="41">
        <v>82</v>
      </c>
      <c r="J352" s="43">
        <f t="shared" si="135"/>
        <v>0.15890000000000001</v>
      </c>
      <c r="K352" s="41">
        <v>73</v>
      </c>
      <c r="L352" s="41">
        <v>204</v>
      </c>
      <c r="M352" s="41">
        <v>45</v>
      </c>
      <c r="N352" s="41">
        <f t="shared" si="136"/>
        <v>35.784300000000002</v>
      </c>
      <c r="O352" s="41">
        <f t="shared" si="137"/>
        <v>22.058800000000002</v>
      </c>
      <c r="P352" s="41">
        <v>255</v>
      </c>
      <c r="Q352" s="41">
        <v>410</v>
      </c>
      <c r="R352" s="41">
        <v>476</v>
      </c>
      <c r="S352" s="41">
        <v>504</v>
      </c>
      <c r="T352" s="57">
        <v>508</v>
      </c>
      <c r="U352" s="53">
        <f t="shared" si="138"/>
        <v>508</v>
      </c>
      <c r="V352" s="44">
        <f t="shared" si="139"/>
        <v>0</v>
      </c>
      <c r="W352" s="54">
        <v>204751</v>
      </c>
      <c r="X352" s="55">
        <v>155434</v>
      </c>
      <c r="Y352" s="41">
        <v>1.0559176335952136</v>
      </c>
      <c r="Z352" s="41">
        <f t="shared" si="140"/>
        <v>481.09809999999999</v>
      </c>
      <c r="AA352" s="41">
        <f t="shared" si="141"/>
        <v>0</v>
      </c>
      <c r="AB352" s="41">
        <f t="shared" si="142"/>
        <v>0.426315</v>
      </c>
      <c r="AC352" s="41" t="str">
        <f t="shared" si="143"/>
        <v/>
      </c>
      <c r="AD352" s="41" t="str">
        <f t="shared" si="144"/>
        <v/>
      </c>
      <c r="AE352" s="41">
        <f t="shared" si="145"/>
        <v>562.67200000000003</v>
      </c>
      <c r="AF352" s="41">
        <f t="shared" si="146"/>
        <v>562.67200000000003</v>
      </c>
      <c r="AG352" s="41">
        <f t="shared" si="147"/>
        <v>0</v>
      </c>
      <c r="AH352" s="41" t="str">
        <f t="shared" si="148"/>
        <v/>
      </c>
      <c r="AI352" s="41" t="str">
        <f t="shared" si="149"/>
        <v/>
      </c>
      <c r="AJ352" s="41" t="str">
        <f t="shared" si="150"/>
        <v/>
      </c>
      <c r="AK352" s="41" t="str">
        <f t="shared" si="151"/>
        <v/>
      </c>
      <c r="AL352" s="44">
        <f t="shared" si="152"/>
        <v>562.66999999999996</v>
      </c>
      <c r="AM352" s="44">
        <f t="shared" si="153"/>
        <v>636.4</v>
      </c>
      <c r="AN352" s="40">
        <f t="shared" si="154"/>
        <v>241094</v>
      </c>
      <c r="AO352" s="45">
        <f t="shared" si="155"/>
        <v>2.8574476651868366E-2</v>
      </c>
      <c r="AP352" s="40">
        <f t="shared" si="156"/>
        <v>2540.1852509211421</v>
      </c>
      <c r="AQ352" s="41">
        <v>0</v>
      </c>
      <c r="AR352" s="40">
        <f t="shared" si="157"/>
        <v>154737</v>
      </c>
      <c r="AS352" s="40">
        <f t="shared" si="158"/>
        <v>5160</v>
      </c>
      <c r="AT352" s="40">
        <f t="shared" si="159"/>
        <v>7771.7000000000007</v>
      </c>
      <c r="AU352" s="40">
        <f t="shared" si="160"/>
        <v>147037</v>
      </c>
      <c r="AV352" s="46">
        <f t="shared" si="161"/>
        <v>154737</v>
      </c>
      <c r="AW352" s="40">
        <f>AX352-AV352</f>
        <v>0</v>
      </c>
      <c r="AX352" s="59">
        <f>IF(D352&gt;AV352,AV352+(D352-AV352),AV352)</f>
        <v>154737</v>
      </c>
    </row>
    <row r="353" spans="1:50" ht="15" customHeight="1" x14ac:dyDescent="0.25">
      <c r="A353" s="51">
        <v>34</v>
      </c>
      <c r="B353" s="51">
        <v>800</v>
      </c>
      <c r="C353" s="52" t="s">
        <v>630</v>
      </c>
      <c r="D353" s="39">
        <v>105626</v>
      </c>
      <c r="E353" s="40">
        <v>0</v>
      </c>
      <c r="F353" s="41">
        <v>497</v>
      </c>
      <c r="G353" s="40">
        <v>503</v>
      </c>
      <c r="H353" s="42">
        <v>2.3839999999999999</v>
      </c>
      <c r="I353" s="41">
        <v>495</v>
      </c>
      <c r="J353" s="43">
        <f t="shared" si="135"/>
        <v>0.98409999999999997</v>
      </c>
      <c r="K353" s="41">
        <v>28</v>
      </c>
      <c r="L353" s="41">
        <v>196</v>
      </c>
      <c r="M353" s="41">
        <v>78</v>
      </c>
      <c r="N353" s="41">
        <f t="shared" si="136"/>
        <v>14.285700000000002</v>
      </c>
      <c r="O353" s="41">
        <f t="shared" si="137"/>
        <v>39.795900000000003</v>
      </c>
      <c r="P353" s="41">
        <v>448</v>
      </c>
      <c r="Q353" s="41">
        <v>557</v>
      </c>
      <c r="R353" s="41">
        <v>502</v>
      </c>
      <c r="S353" s="41">
        <v>458</v>
      </c>
      <c r="T353" s="57">
        <v>497</v>
      </c>
      <c r="U353" s="53">
        <f t="shared" si="138"/>
        <v>557</v>
      </c>
      <c r="V353" s="44">
        <f t="shared" si="139"/>
        <v>9.69</v>
      </c>
      <c r="W353" s="54">
        <v>400262</v>
      </c>
      <c r="X353" s="55">
        <v>380353</v>
      </c>
      <c r="Y353" s="41">
        <v>1.0015119761172639</v>
      </c>
      <c r="Z353" s="41">
        <f t="shared" si="140"/>
        <v>496.24970000000002</v>
      </c>
      <c r="AA353" s="41">
        <f t="shared" si="141"/>
        <v>0</v>
      </c>
      <c r="AB353" s="41">
        <f t="shared" si="142"/>
        <v>0.426315</v>
      </c>
      <c r="AC353" s="41" t="str">
        <f t="shared" si="143"/>
        <v/>
      </c>
      <c r="AD353" s="41" t="str">
        <f t="shared" si="144"/>
        <v/>
      </c>
      <c r="AE353" s="41">
        <f t="shared" si="145"/>
        <v>557.90100000000007</v>
      </c>
      <c r="AF353" s="41">
        <f t="shared" si="146"/>
        <v>557.90100000000007</v>
      </c>
      <c r="AG353" s="41">
        <f t="shared" si="147"/>
        <v>0</v>
      </c>
      <c r="AH353" s="41" t="str">
        <f t="shared" si="148"/>
        <v/>
      </c>
      <c r="AI353" s="41" t="str">
        <f t="shared" si="149"/>
        <v/>
      </c>
      <c r="AJ353" s="41" t="str">
        <f t="shared" si="150"/>
        <v/>
      </c>
      <c r="AK353" s="41" t="str">
        <f t="shared" si="151"/>
        <v/>
      </c>
      <c r="AL353" s="44">
        <f t="shared" si="152"/>
        <v>557.9</v>
      </c>
      <c r="AM353" s="44">
        <f t="shared" si="153"/>
        <v>631</v>
      </c>
      <c r="AN353" s="40">
        <f t="shared" si="154"/>
        <v>146755</v>
      </c>
      <c r="AO353" s="45">
        <f t="shared" si="155"/>
        <v>2.8574476651868366E-2</v>
      </c>
      <c r="AP353" s="40">
        <f t="shared" si="156"/>
        <v>1175.2396502146939</v>
      </c>
      <c r="AQ353" s="41">
        <v>0</v>
      </c>
      <c r="AR353" s="40">
        <f t="shared" si="157"/>
        <v>106801</v>
      </c>
      <c r="AS353" s="40">
        <f t="shared" si="158"/>
        <v>5030</v>
      </c>
      <c r="AT353" s="40">
        <f t="shared" si="159"/>
        <v>19017.650000000001</v>
      </c>
      <c r="AU353" s="40">
        <f t="shared" si="160"/>
        <v>100596</v>
      </c>
      <c r="AV353" s="46">
        <f t="shared" si="161"/>
        <v>106801</v>
      </c>
      <c r="AW353" s="40">
        <f>AX353-AV353</f>
        <v>0</v>
      </c>
      <c r="AX353" s="59">
        <f>IF(D353&gt;AV353,AV353+(D353-AV353),AV353)</f>
        <v>106801</v>
      </c>
    </row>
    <row r="354" spans="1:50" ht="15" customHeight="1" x14ac:dyDescent="0.25">
      <c r="A354" s="51">
        <v>34</v>
      </c>
      <c r="B354" s="51">
        <v>900</v>
      </c>
      <c r="C354" s="52" t="s">
        <v>639</v>
      </c>
      <c r="D354" s="39">
        <v>268421</v>
      </c>
      <c r="E354" s="40">
        <v>0</v>
      </c>
      <c r="F354" s="41">
        <v>764</v>
      </c>
      <c r="G354" s="40">
        <v>765</v>
      </c>
      <c r="H354" s="42">
        <v>2.46</v>
      </c>
      <c r="I354" s="41">
        <v>137</v>
      </c>
      <c r="J354" s="43">
        <f t="shared" si="135"/>
        <v>0.17910000000000001</v>
      </c>
      <c r="K354" s="41">
        <v>74</v>
      </c>
      <c r="L354" s="41">
        <v>367</v>
      </c>
      <c r="M354" s="41">
        <v>136</v>
      </c>
      <c r="N354" s="41">
        <f t="shared" si="136"/>
        <v>20.163499999999999</v>
      </c>
      <c r="O354" s="41">
        <f t="shared" si="137"/>
        <v>37.057200000000002</v>
      </c>
      <c r="P354" s="41">
        <v>589</v>
      </c>
      <c r="Q354" s="41">
        <v>723</v>
      </c>
      <c r="R354" s="41">
        <v>668</v>
      </c>
      <c r="S354" s="41">
        <v>803</v>
      </c>
      <c r="T354" s="57">
        <v>764</v>
      </c>
      <c r="U354" s="53">
        <f t="shared" si="138"/>
        <v>803</v>
      </c>
      <c r="V354" s="44">
        <f t="shared" si="139"/>
        <v>4.7300000000000004</v>
      </c>
      <c r="W354" s="54">
        <v>318811</v>
      </c>
      <c r="X354" s="55">
        <v>258696</v>
      </c>
      <c r="Y354" s="41">
        <v>0.87928824380653503</v>
      </c>
      <c r="Z354" s="41">
        <f t="shared" si="140"/>
        <v>868.88459999999998</v>
      </c>
      <c r="AA354" s="41">
        <f t="shared" si="141"/>
        <v>0</v>
      </c>
      <c r="AB354" s="41">
        <f t="shared" si="142"/>
        <v>0.426315</v>
      </c>
      <c r="AC354" s="41" t="str">
        <f t="shared" si="143"/>
        <v/>
      </c>
      <c r="AD354" s="41" t="str">
        <f t="shared" si="144"/>
        <v/>
      </c>
      <c r="AE354" s="41">
        <f t="shared" si="145"/>
        <v>654.05500000000006</v>
      </c>
      <c r="AF354" s="41">
        <f t="shared" si="146"/>
        <v>630</v>
      </c>
      <c r="AG354" s="41">
        <f t="shared" si="147"/>
        <v>0</v>
      </c>
      <c r="AH354" s="41" t="str">
        <f t="shared" si="148"/>
        <v/>
      </c>
      <c r="AI354" s="41" t="str">
        <f t="shared" si="149"/>
        <v/>
      </c>
      <c r="AJ354" s="41" t="str">
        <f t="shared" si="150"/>
        <v/>
      </c>
      <c r="AK354" s="41" t="str">
        <f t="shared" si="151"/>
        <v/>
      </c>
      <c r="AL354" s="44">
        <f t="shared" si="152"/>
        <v>630</v>
      </c>
      <c r="AM354" s="44">
        <f t="shared" si="153"/>
        <v>712.55</v>
      </c>
      <c r="AN354" s="40">
        <f t="shared" si="154"/>
        <v>409187</v>
      </c>
      <c r="AO354" s="45">
        <f t="shared" si="155"/>
        <v>2.8574476651868366E-2</v>
      </c>
      <c r="AP354" s="40">
        <f t="shared" si="156"/>
        <v>4022.3147803769025</v>
      </c>
      <c r="AQ354" s="41">
        <v>0</v>
      </c>
      <c r="AR354" s="40">
        <f t="shared" si="157"/>
        <v>272443</v>
      </c>
      <c r="AS354" s="40">
        <f t="shared" si="158"/>
        <v>7650</v>
      </c>
      <c r="AT354" s="40">
        <f t="shared" si="159"/>
        <v>12934.800000000001</v>
      </c>
      <c r="AU354" s="40">
        <f t="shared" si="160"/>
        <v>260771</v>
      </c>
      <c r="AV354" s="46">
        <f t="shared" si="161"/>
        <v>272443</v>
      </c>
      <c r="AW354" s="40">
        <f>AX354-AV354</f>
        <v>0</v>
      </c>
      <c r="AX354" s="59">
        <f>IF(D354&gt;AV354,AV354+(D354-AV354),AV354)</f>
        <v>272443</v>
      </c>
    </row>
    <row r="355" spans="1:50" ht="15" customHeight="1" x14ac:dyDescent="0.25">
      <c r="A355" s="51">
        <v>34</v>
      </c>
      <c r="B355" s="51">
        <v>1000</v>
      </c>
      <c r="C355" s="52" t="s">
        <v>643</v>
      </c>
      <c r="D355" s="39">
        <v>1125</v>
      </c>
      <c r="E355" s="40">
        <v>0</v>
      </c>
      <c r="F355" s="41">
        <v>34</v>
      </c>
      <c r="G355" s="40">
        <v>33</v>
      </c>
      <c r="H355" s="42">
        <v>1.7370000000000001</v>
      </c>
      <c r="I355" s="41">
        <v>0</v>
      </c>
      <c r="J355" s="43">
        <f t="shared" si="135"/>
        <v>0</v>
      </c>
      <c r="K355" s="41">
        <v>3</v>
      </c>
      <c r="L355" s="41">
        <v>22</v>
      </c>
      <c r="M355" s="41">
        <v>7</v>
      </c>
      <c r="N355" s="41">
        <f t="shared" si="136"/>
        <v>13.636400000000002</v>
      </c>
      <c r="O355" s="41">
        <f t="shared" si="137"/>
        <v>31.818200000000001</v>
      </c>
      <c r="P355" s="41">
        <v>44</v>
      </c>
      <c r="Q355" s="41">
        <v>70</v>
      </c>
      <c r="R355" s="41">
        <v>51</v>
      </c>
      <c r="S355" s="41">
        <v>40</v>
      </c>
      <c r="T355" s="57">
        <v>34</v>
      </c>
      <c r="U355" s="53">
        <f t="shared" si="138"/>
        <v>70</v>
      </c>
      <c r="V355" s="44">
        <f t="shared" si="139"/>
        <v>52.86</v>
      </c>
      <c r="W355" s="54">
        <v>33181</v>
      </c>
      <c r="X355" s="55">
        <v>7003</v>
      </c>
      <c r="Y355" s="41">
        <v>0.50198881230337744</v>
      </c>
      <c r="Z355" s="41">
        <f t="shared" si="140"/>
        <v>67.730599999999995</v>
      </c>
      <c r="AA355" s="41">
        <f t="shared" si="141"/>
        <v>0</v>
      </c>
      <c r="AB355" s="41">
        <f t="shared" si="142"/>
        <v>0.426315</v>
      </c>
      <c r="AC355" s="41" t="str">
        <f t="shared" si="143"/>
        <v/>
      </c>
      <c r="AD355" s="41" t="str">
        <f t="shared" si="144"/>
        <v/>
      </c>
      <c r="AE355" s="41">
        <f t="shared" si="145"/>
        <v>410</v>
      </c>
      <c r="AF355" s="41">
        <f t="shared" si="146"/>
        <v>410</v>
      </c>
      <c r="AG355" s="41">
        <f t="shared" si="147"/>
        <v>0</v>
      </c>
      <c r="AH355" s="41" t="str">
        <f t="shared" si="148"/>
        <v/>
      </c>
      <c r="AI355" s="41" t="str">
        <f t="shared" si="149"/>
        <v/>
      </c>
      <c r="AJ355" s="41" t="str">
        <f t="shared" si="150"/>
        <v/>
      </c>
      <c r="AK355" s="41" t="str">
        <f t="shared" si="151"/>
        <v/>
      </c>
      <c r="AL355" s="44">
        <f t="shared" si="152"/>
        <v>410</v>
      </c>
      <c r="AM355" s="44">
        <f t="shared" si="153"/>
        <v>463.72</v>
      </c>
      <c r="AN355" s="40">
        <f t="shared" si="154"/>
        <v>1157</v>
      </c>
      <c r="AO355" s="45">
        <f t="shared" si="155"/>
        <v>2.8574476651868366E-2</v>
      </c>
      <c r="AP355" s="40">
        <f t="shared" si="156"/>
        <v>0.91438325285978772</v>
      </c>
      <c r="AQ355" s="41">
        <v>0</v>
      </c>
      <c r="AR355" s="40">
        <f t="shared" si="157"/>
        <v>1126</v>
      </c>
      <c r="AS355" s="40">
        <f t="shared" si="158"/>
        <v>330</v>
      </c>
      <c r="AT355" s="40">
        <f t="shared" si="159"/>
        <v>350.15000000000003</v>
      </c>
      <c r="AU355" s="40">
        <f t="shared" si="160"/>
        <v>795</v>
      </c>
      <c r="AV355" s="46">
        <f t="shared" si="161"/>
        <v>1126</v>
      </c>
      <c r="AW355" s="40">
        <f>AX355-AV355</f>
        <v>0</v>
      </c>
      <c r="AX355" s="59">
        <f>IF(D355&gt;AV355,AV355+(D355-AV355),AV355)</f>
        <v>1126</v>
      </c>
    </row>
    <row r="356" spans="1:50" ht="15" customHeight="1" x14ac:dyDescent="0.25">
      <c r="A356" s="51">
        <v>34</v>
      </c>
      <c r="B356" s="51">
        <v>1200</v>
      </c>
      <c r="C356" s="52" t="s">
        <v>708</v>
      </c>
      <c r="D356" s="39">
        <v>52317</v>
      </c>
      <c r="E356" s="40">
        <v>0</v>
      </c>
      <c r="F356" s="41">
        <v>1167</v>
      </c>
      <c r="G356" s="40">
        <v>1225</v>
      </c>
      <c r="H356" s="42">
        <v>2.1850000000000001</v>
      </c>
      <c r="I356" s="41">
        <v>746</v>
      </c>
      <c r="J356" s="43">
        <f t="shared" si="135"/>
        <v>0.60899999999999999</v>
      </c>
      <c r="K356" s="41">
        <v>64</v>
      </c>
      <c r="L356" s="41">
        <v>667</v>
      </c>
      <c r="M356" s="41">
        <v>134</v>
      </c>
      <c r="N356" s="41">
        <f t="shared" si="136"/>
        <v>9.5952000000000002</v>
      </c>
      <c r="O356" s="41">
        <f t="shared" si="137"/>
        <v>20.09</v>
      </c>
      <c r="P356" s="41">
        <v>586</v>
      </c>
      <c r="Q356" s="41">
        <v>909</v>
      </c>
      <c r="R356" s="41">
        <v>1020</v>
      </c>
      <c r="S356" s="41">
        <v>1126</v>
      </c>
      <c r="T356" s="53">
        <v>1167</v>
      </c>
      <c r="U356" s="53">
        <f t="shared" si="138"/>
        <v>1167</v>
      </c>
      <c r="V356" s="44">
        <f t="shared" si="139"/>
        <v>0</v>
      </c>
      <c r="W356" s="54">
        <v>1771759</v>
      </c>
      <c r="X356" s="55">
        <v>1232052</v>
      </c>
      <c r="Y356" s="41">
        <v>1.1477570552450436</v>
      </c>
      <c r="Z356" s="41">
        <f t="shared" si="140"/>
        <v>1016.7657</v>
      </c>
      <c r="AA356" s="41">
        <f t="shared" si="141"/>
        <v>0</v>
      </c>
      <c r="AB356" s="41">
        <f t="shared" si="142"/>
        <v>0.426315</v>
      </c>
      <c r="AC356" s="41" t="str">
        <f t="shared" si="143"/>
        <v/>
      </c>
      <c r="AD356" s="41" t="str">
        <f t="shared" si="144"/>
        <v/>
      </c>
      <c r="AE356" s="41">
        <f t="shared" si="145"/>
        <v>822.875</v>
      </c>
      <c r="AF356" s="41">
        <f t="shared" si="146"/>
        <v>630</v>
      </c>
      <c r="AG356" s="41">
        <f t="shared" si="147"/>
        <v>0</v>
      </c>
      <c r="AH356" s="41" t="str">
        <f t="shared" si="148"/>
        <v/>
      </c>
      <c r="AI356" s="41" t="str">
        <f t="shared" si="149"/>
        <v/>
      </c>
      <c r="AJ356" s="41" t="str">
        <f t="shared" si="150"/>
        <v/>
      </c>
      <c r="AK356" s="41" t="str">
        <f t="shared" si="151"/>
        <v/>
      </c>
      <c r="AL356" s="44">
        <f t="shared" si="152"/>
        <v>630</v>
      </c>
      <c r="AM356" s="44">
        <f t="shared" si="153"/>
        <v>712.55</v>
      </c>
      <c r="AN356" s="40">
        <f t="shared" si="154"/>
        <v>117546</v>
      </c>
      <c r="AO356" s="45">
        <f t="shared" si="155"/>
        <v>2.8574476651868366E-2</v>
      </c>
      <c r="AP356" s="40">
        <f t="shared" si="156"/>
        <v>1863.8845375247217</v>
      </c>
      <c r="AQ356" s="41">
        <v>0</v>
      </c>
      <c r="AR356" s="40">
        <f t="shared" si="157"/>
        <v>54181</v>
      </c>
      <c r="AS356" s="40">
        <f t="shared" si="158"/>
        <v>12250</v>
      </c>
      <c r="AT356" s="40">
        <f t="shared" si="159"/>
        <v>61602.600000000006</v>
      </c>
      <c r="AU356" s="40">
        <f t="shared" si="160"/>
        <v>40067</v>
      </c>
      <c r="AV356" s="46">
        <f t="shared" si="161"/>
        <v>54181</v>
      </c>
      <c r="AW356" s="40">
        <f>AX356-AV356</f>
        <v>0</v>
      </c>
      <c r="AX356" s="59">
        <f>IF(D356&gt;AV356,AV356+(D356-AV356),AV356)</f>
        <v>54181</v>
      </c>
    </row>
    <row r="357" spans="1:50" ht="15" customHeight="1" x14ac:dyDescent="0.25">
      <c r="A357" s="51">
        <v>34</v>
      </c>
      <c r="B357" s="51">
        <v>1300</v>
      </c>
      <c r="C357" s="52" t="s">
        <v>748</v>
      </c>
      <c r="D357" s="39">
        <v>25235</v>
      </c>
      <c r="E357" s="40">
        <v>0</v>
      </c>
      <c r="F357" s="41">
        <v>100</v>
      </c>
      <c r="G357" s="40">
        <v>98</v>
      </c>
      <c r="H357" s="42">
        <v>2.13</v>
      </c>
      <c r="I357" s="41">
        <v>33</v>
      </c>
      <c r="J357" s="43">
        <f t="shared" si="135"/>
        <v>0.3367</v>
      </c>
      <c r="K357" s="41">
        <v>10</v>
      </c>
      <c r="L357" s="41">
        <v>48</v>
      </c>
      <c r="M357" s="41">
        <v>23</v>
      </c>
      <c r="N357" s="41">
        <f t="shared" si="136"/>
        <v>20.833299999999998</v>
      </c>
      <c r="O357" s="41">
        <f t="shared" si="137"/>
        <v>47.916699999999999</v>
      </c>
      <c r="P357" s="41">
        <v>144</v>
      </c>
      <c r="Q357" s="41">
        <v>130</v>
      </c>
      <c r="R357" s="41">
        <v>117</v>
      </c>
      <c r="S357" s="41">
        <v>110</v>
      </c>
      <c r="T357" s="57">
        <v>100</v>
      </c>
      <c r="U357" s="53">
        <f t="shared" si="138"/>
        <v>144</v>
      </c>
      <c r="V357" s="44">
        <f t="shared" si="139"/>
        <v>31.94</v>
      </c>
      <c r="W357" s="54">
        <v>36702</v>
      </c>
      <c r="X357" s="55">
        <v>42650</v>
      </c>
      <c r="Y357" s="41">
        <v>0.50080116201310587</v>
      </c>
      <c r="Z357" s="41">
        <f t="shared" si="140"/>
        <v>199.68</v>
      </c>
      <c r="AA357" s="41">
        <f t="shared" si="141"/>
        <v>0</v>
      </c>
      <c r="AB357" s="41">
        <f t="shared" si="142"/>
        <v>0.426315</v>
      </c>
      <c r="AC357" s="41" t="str">
        <f t="shared" si="143"/>
        <v/>
      </c>
      <c r="AD357" s="41" t="str">
        <f t="shared" si="144"/>
        <v/>
      </c>
      <c r="AE357" s="41">
        <f t="shared" si="145"/>
        <v>410</v>
      </c>
      <c r="AF357" s="41">
        <f t="shared" si="146"/>
        <v>410</v>
      </c>
      <c r="AG357" s="41">
        <f t="shared" si="147"/>
        <v>0</v>
      </c>
      <c r="AH357" s="41" t="str">
        <f t="shared" si="148"/>
        <v/>
      </c>
      <c r="AI357" s="41" t="str">
        <f t="shared" si="149"/>
        <v/>
      </c>
      <c r="AJ357" s="41" t="str">
        <f t="shared" si="150"/>
        <v/>
      </c>
      <c r="AK357" s="41" t="str">
        <f t="shared" si="151"/>
        <v/>
      </c>
      <c r="AL357" s="44">
        <f t="shared" si="152"/>
        <v>410</v>
      </c>
      <c r="AM357" s="44">
        <f t="shared" si="153"/>
        <v>463.72</v>
      </c>
      <c r="AN357" s="40">
        <f t="shared" si="154"/>
        <v>29798</v>
      </c>
      <c r="AO357" s="45">
        <f t="shared" si="155"/>
        <v>2.8574476651868366E-2</v>
      </c>
      <c r="AP357" s="40">
        <f t="shared" si="156"/>
        <v>130.38533696247535</v>
      </c>
      <c r="AQ357" s="41">
        <v>0</v>
      </c>
      <c r="AR357" s="40">
        <f t="shared" si="157"/>
        <v>25365</v>
      </c>
      <c r="AS357" s="40">
        <f t="shared" si="158"/>
        <v>980</v>
      </c>
      <c r="AT357" s="40">
        <f t="shared" si="159"/>
        <v>2132.5</v>
      </c>
      <c r="AU357" s="40">
        <f t="shared" si="160"/>
        <v>24255</v>
      </c>
      <c r="AV357" s="46">
        <f t="shared" si="161"/>
        <v>25365</v>
      </c>
      <c r="AW357" s="40">
        <f>AX357-AV357</f>
        <v>0</v>
      </c>
      <c r="AX357" s="59">
        <f>IF(D357&gt;AV357,AV357+(D357-AV357),AV357)</f>
        <v>25365</v>
      </c>
    </row>
    <row r="358" spans="1:50" ht="15" customHeight="1" x14ac:dyDescent="0.25">
      <c r="A358" s="51">
        <v>34</v>
      </c>
      <c r="B358" s="51">
        <v>1500</v>
      </c>
      <c r="C358" s="52" t="s">
        <v>826</v>
      </c>
      <c r="D358" s="39">
        <v>5052407</v>
      </c>
      <c r="E358" s="40">
        <v>0</v>
      </c>
      <c r="F358" s="41">
        <v>19610</v>
      </c>
      <c r="G358" s="40">
        <v>20226</v>
      </c>
      <c r="H358" s="42">
        <v>2.4380000000000002</v>
      </c>
      <c r="I358" s="41">
        <v>17124</v>
      </c>
      <c r="J358" s="43">
        <f t="shared" si="135"/>
        <v>0.84660000000000002</v>
      </c>
      <c r="K358" s="41">
        <v>1316</v>
      </c>
      <c r="L358" s="41">
        <v>8061</v>
      </c>
      <c r="M358" s="41">
        <v>2706</v>
      </c>
      <c r="N358" s="41">
        <f t="shared" si="136"/>
        <v>16.325500000000002</v>
      </c>
      <c r="O358" s="41">
        <f t="shared" si="137"/>
        <v>33.568999999999996</v>
      </c>
      <c r="P358" s="41">
        <v>12869</v>
      </c>
      <c r="Q358" s="41">
        <v>15895</v>
      </c>
      <c r="R358" s="41">
        <v>17531</v>
      </c>
      <c r="S358" s="41">
        <v>18351</v>
      </c>
      <c r="T358" s="53">
        <v>19610</v>
      </c>
      <c r="U358" s="53">
        <f t="shared" si="138"/>
        <v>19610</v>
      </c>
      <c r="V358" s="44">
        <f t="shared" si="139"/>
        <v>0</v>
      </c>
      <c r="W358" s="54">
        <v>15387680</v>
      </c>
      <c r="X358" s="55">
        <v>5777023</v>
      </c>
      <c r="Y358" s="41">
        <v>15.953889747751727</v>
      </c>
      <c r="Z358" s="41">
        <f t="shared" si="140"/>
        <v>1229.1673000000001</v>
      </c>
      <c r="AA358" s="41">
        <f t="shared" si="141"/>
        <v>0</v>
      </c>
      <c r="AB358" s="41">
        <f t="shared" si="142"/>
        <v>0.426315</v>
      </c>
      <c r="AC358" s="41" t="str">
        <f t="shared" si="143"/>
        <v/>
      </c>
      <c r="AD358" s="41" t="str">
        <f t="shared" si="144"/>
        <v/>
      </c>
      <c r="AE358" s="41" t="str">
        <f t="shared" si="145"/>
        <v/>
      </c>
      <c r="AF358" s="41" t="str">
        <f t="shared" si="146"/>
        <v/>
      </c>
      <c r="AG358" s="41">
        <f t="shared" si="147"/>
        <v>0</v>
      </c>
      <c r="AH358" s="41">
        <f t="shared" si="148"/>
        <v>628.94040729999995</v>
      </c>
      <c r="AI358" s="41" t="str">
        <f t="shared" si="149"/>
        <v/>
      </c>
      <c r="AJ358" s="41" t="str">
        <f t="shared" si="150"/>
        <v/>
      </c>
      <c r="AK358" s="41" t="str">
        <f t="shared" si="151"/>
        <v/>
      </c>
      <c r="AL358" s="44">
        <f t="shared" si="152"/>
        <v>628.94000000000005</v>
      </c>
      <c r="AM358" s="44">
        <f t="shared" si="153"/>
        <v>711.35</v>
      </c>
      <c r="AN358" s="40">
        <f t="shared" si="154"/>
        <v>7827766</v>
      </c>
      <c r="AO358" s="45">
        <f t="shared" si="155"/>
        <v>2.8574476651868366E-2</v>
      </c>
      <c r="AP358" s="40">
        <f t="shared" si="156"/>
        <v>79304.430946052744</v>
      </c>
      <c r="AQ358" s="41">
        <v>0</v>
      </c>
      <c r="AR358" s="40">
        <f t="shared" si="157"/>
        <v>5131711</v>
      </c>
      <c r="AS358" s="40">
        <f t="shared" si="158"/>
        <v>202260</v>
      </c>
      <c r="AT358" s="40">
        <f t="shared" si="159"/>
        <v>288851.15000000002</v>
      </c>
      <c r="AU358" s="40">
        <f t="shared" si="160"/>
        <v>4850147</v>
      </c>
      <c r="AV358" s="46">
        <f t="shared" si="161"/>
        <v>5131711</v>
      </c>
      <c r="AW358" s="40">
        <f>AX358-AV358</f>
        <v>0</v>
      </c>
      <c r="AX358" s="59">
        <f>IF(D358&gt;AV358,AV358+(D358-AV358),AV358)</f>
        <v>5131711</v>
      </c>
    </row>
    <row r="359" spans="1:50" ht="15" customHeight="1" x14ac:dyDescent="0.25">
      <c r="A359" s="51">
        <v>35</v>
      </c>
      <c r="B359" s="51">
        <v>100</v>
      </c>
      <c r="C359" s="52" t="s">
        <v>422</v>
      </c>
      <c r="D359" s="39">
        <v>77679</v>
      </c>
      <c r="E359" s="40">
        <v>0</v>
      </c>
      <c r="F359" s="41">
        <v>229</v>
      </c>
      <c r="G359" s="40">
        <v>215</v>
      </c>
      <c r="H359" s="42">
        <v>2.048</v>
      </c>
      <c r="I359" s="41">
        <v>101</v>
      </c>
      <c r="J359" s="43">
        <f t="shared" si="135"/>
        <v>0.4698</v>
      </c>
      <c r="K359" s="41">
        <v>37</v>
      </c>
      <c r="L359" s="41">
        <v>140</v>
      </c>
      <c r="M359" s="41">
        <v>47</v>
      </c>
      <c r="N359" s="41">
        <f t="shared" si="136"/>
        <v>26.428600000000003</v>
      </c>
      <c r="O359" s="41">
        <f t="shared" si="137"/>
        <v>33.571400000000004</v>
      </c>
      <c r="P359" s="41">
        <v>325</v>
      </c>
      <c r="Q359" s="41">
        <v>298</v>
      </c>
      <c r="R359" s="41">
        <v>272</v>
      </c>
      <c r="S359" s="41">
        <v>246</v>
      </c>
      <c r="T359" s="57">
        <v>229</v>
      </c>
      <c r="U359" s="53">
        <f t="shared" si="138"/>
        <v>325</v>
      </c>
      <c r="V359" s="44">
        <f t="shared" si="139"/>
        <v>33.85</v>
      </c>
      <c r="W359" s="54">
        <v>53949</v>
      </c>
      <c r="X359" s="55">
        <v>73783</v>
      </c>
      <c r="Y359" s="41">
        <v>0.60014795435345647</v>
      </c>
      <c r="Z359" s="41">
        <f t="shared" si="140"/>
        <v>381.57260000000002</v>
      </c>
      <c r="AA359" s="41">
        <f t="shared" si="141"/>
        <v>0</v>
      </c>
      <c r="AB359" s="41">
        <f t="shared" si="142"/>
        <v>0.426315</v>
      </c>
      <c r="AC359" s="41" t="str">
        <f t="shared" si="143"/>
        <v/>
      </c>
      <c r="AD359" s="41" t="str">
        <f t="shared" si="144"/>
        <v/>
      </c>
      <c r="AE359" s="41">
        <f t="shared" si="145"/>
        <v>452.20499999999998</v>
      </c>
      <c r="AF359" s="41">
        <f t="shared" si="146"/>
        <v>452.20499999999998</v>
      </c>
      <c r="AG359" s="41">
        <f t="shared" si="147"/>
        <v>0</v>
      </c>
      <c r="AH359" s="41" t="str">
        <f t="shared" si="148"/>
        <v/>
      </c>
      <c r="AI359" s="41" t="str">
        <f t="shared" si="149"/>
        <v/>
      </c>
      <c r="AJ359" s="41" t="str">
        <f t="shared" si="150"/>
        <v/>
      </c>
      <c r="AK359" s="41" t="str">
        <f t="shared" si="151"/>
        <v/>
      </c>
      <c r="AL359" s="44">
        <f t="shared" si="152"/>
        <v>452.21</v>
      </c>
      <c r="AM359" s="44">
        <f t="shared" si="153"/>
        <v>511.46</v>
      </c>
      <c r="AN359" s="40">
        <f t="shared" si="154"/>
        <v>86965</v>
      </c>
      <c r="AO359" s="45">
        <f t="shared" si="155"/>
        <v>2.8574476651868366E-2</v>
      </c>
      <c r="AP359" s="40">
        <f t="shared" si="156"/>
        <v>265.34259018924968</v>
      </c>
      <c r="AQ359" s="41">
        <v>0</v>
      </c>
      <c r="AR359" s="40">
        <f t="shared" si="157"/>
        <v>77944</v>
      </c>
      <c r="AS359" s="40">
        <f t="shared" si="158"/>
        <v>2150</v>
      </c>
      <c r="AT359" s="40">
        <f t="shared" si="159"/>
        <v>3689.15</v>
      </c>
      <c r="AU359" s="40">
        <f t="shared" si="160"/>
        <v>75529</v>
      </c>
      <c r="AV359" s="46">
        <f t="shared" si="161"/>
        <v>77944</v>
      </c>
      <c r="AW359" s="40">
        <f>AX359-AV359</f>
        <v>0</v>
      </c>
      <c r="AX359" s="59">
        <f>IF(D359&gt;AV359,AV359+(D359-AV359),AV359)</f>
        <v>77944</v>
      </c>
    </row>
    <row r="360" spans="1:50" ht="15" customHeight="1" x14ac:dyDescent="0.25">
      <c r="A360" s="51">
        <v>35</v>
      </c>
      <c r="B360" s="51">
        <v>200</v>
      </c>
      <c r="C360" s="52" t="s">
        <v>206</v>
      </c>
      <c r="D360" s="39">
        <v>4605</v>
      </c>
      <c r="E360" s="40">
        <v>0</v>
      </c>
      <c r="F360" s="41">
        <v>42</v>
      </c>
      <c r="G360" s="40">
        <v>38</v>
      </c>
      <c r="H360" s="42">
        <v>2.375</v>
      </c>
      <c r="I360" s="41">
        <v>0</v>
      </c>
      <c r="J360" s="43">
        <f t="shared" si="135"/>
        <v>0</v>
      </c>
      <c r="K360" s="41">
        <v>0</v>
      </c>
      <c r="L360" s="41">
        <v>10</v>
      </c>
      <c r="M360" s="41">
        <v>4</v>
      </c>
      <c r="N360" s="41">
        <f t="shared" si="136"/>
        <v>0</v>
      </c>
      <c r="O360" s="41">
        <f t="shared" si="137"/>
        <v>40</v>
      </c>
      <c r="P360" s="41">
        <v>69</v>
      </c>
      <c r="Q360" s="41">
        <v>84</v>
      </c>
      <c r="R360" s="41">
        <v>57</v>
      </c>
      <c r="S360" s="41">
        <v>41</v>
      </c>
      <c r="T360" s="57">
        <v>42</v>
      </c>
      <c r="U360" s="53">
        <f t="shared" si="138"/>
        <v>84</v>
      </c>
      <c r="V360" s="44">
        <f t="shared" si="139"/>
        <v>54.76</v>
      </c>
      <c r="W360" s="54">
        <v>28836</v>
      </c>
      <c r="X360" s="55">
        <v>20403</v>
      </c>
      <c r="Y360" s="41">
        <v>0.82812468629198277</v>
      </c>
      <c r="Z360" s="41">
        <f t="shared" si="140"/>
        <v>50.716999999999999</v>
      </c>
      <c r="AA360" s="41">
        <f t="shared" si="141"/>
        <v>0</v>
      </c>
      <c r="AB360" s="41">
        <f t="shared" si="142"/>
        <v>0.426315</v>
      </c>
      <c r="AC360" s="41" t="str">
        <f t="shared" si="143"/>
        <v/>
      </c>
      <c r="AD360" s="41" t="str">
        <f t="shared" si="144"/>
        <v/>
      </c>
      <c r="AE360" s="41">
        <f t="shared" si="145"/>
        <v>410</v>
      </c>
      <c r="AF360" s="41">
        <f t="shared" si="146"/>
        <v>410</v>
      </c>
      <c r="AG360" s="41">
        <f t="shared" si="147"/>
        <v>0</v>
      </c>
      <c r="AH360" s="41" t="str">
        <f t="shared" si="148"/>
        <v/>
      </c>
      <c r="AI360" s="41" t="str">
        <f t="shared" si="149"/>
        <v/>
      </c>
      <c r="AJ360" s="41" t="str">
        <f t="shared" si="150"/>
        <v/>
      </c>
      <c r="AK360" s="41" t="str">
        <f t="shared" si="151"/>
        <v/>
      </c>
      <c r="AL360" s="44">
        <f t="shared" si="152"/>
        <v>410</v>
      </c>
      <c r="AM360" s="44">
        <f t="shared" si="153"/>
        <v>463.72</v>
      </c>
      <c r="AN360" s="40">
        <f t="shared" si="154"/>
        <v>5328</v>
      </c>
      <c r="AO360" s="45">
        <f t="shared" si="155"/>
        <v>2.8574476651868366E-2</v>
      </c>
      <c r="AP360" s="40">
        <f t="shared" si="156"/>
        <v>20.65934661930083</v>
      </c>
      <c r="AQ360" s="41">
        <v>0</v>
      </c>
      <c r="AR360" s="40">
        <f t="shared" si="157"/>
        <v>4626</v>
      </c>
      <c r="AS360" s="40">
        <f t="shared" si="158"/>
        <v>380</v>
      </c>
      <c r="AT360" s="40">
        <f t="shared" si="159"/>
        <v>1020.1500000000001</v>
      </c>
      <c r="AU360" s="40">
        <f t="shared" si="160"/>
        <v>4225</v>
      </c>
      <c r="AV360" s="46">
        <f t="shared" si="161"/>
        <v>4626</v>
      </c>
      <c r="AW360" s="40">
        <f>AX360-AV360</f>
        <v>0</v>
      </c>
      <c r="AX360" s="59">
        <f>IF(D360&gt;AV360,AV360+(D360-AV360),AV360)</f>
        <v>4626</v>
      </c>
    </row>
    <row r="361" spans="1:50" ht="15" customHeight="1" x14ac:dyDescent="0.25">
      <c r="A361" s="51">
        <v>35</v>
      </c>
      <c r="B361" s="51">
        <v>300</v>
      </c>
      <c r="C361" s="52" t="s">
        <v>327</v>
      </c>
      <c r="D361" s="39">
        <v>407533</v>
      </c>
      <c r="E361" s="40">
        <v>0</v>
      </c>
      <c r="F361" s="41">
        <v>981</v>
      </c>
      <c r="G361" s="40">
        <v>923</v>
      </c>
      <c r="H361" s="42">
        <v>1.972</v>
      </c>
      <c r="I361" s="41">
        <v>503</v>
      </c>
      <c r="J361" s="43">
        <f t="shared" si="135"/>
        <v>0.54500000000000004</v>
      </c>
      <c r="K361" s="41">
        <v>132</v>
      </c>
      <c r="L361" s="41">
        <v>586</v>
      </c>
      <c r="M361" s="41">
        <v>189</v>
      </c>
      <c r="N361" s="41">
        <f t="shared" si="136"/>
        <v>22.525600000000001</v>
      </c>
      <c r="O361" s="41">
        <f t="shared" si="137"/>
        <v>32.252600000000001</v>
      </c>
      <c r="P361" s="41">
        <v>1477</v>
      </c>
      <c r="Q361" s="41">
        <v>1405</v>
      </c>
      <c r="R361" s="41">
        <v>1304</v>
      </c>
      <c r="S361" s="41">
        <v>1196</v>
      </c>
      <c r="T361" s="57">
        <v>981</v>
      </c>
      <c r="U361" s="53">
        <f t="shared" si="138"/>
        <v>1477</v>
      </c>
      <c r="V361" s="44">
        <f t="shared" si="139"/>
        <v>37.51</v>
      </c>
      <c r="W361" s="54">
        <v>496688</v>
      </c>
      <c r="X361" s="55">
        <v>461723</v>
      </c>
      <c r="Y361" s="41">
        <v>2.0996884927652175</v>
      </c>
      <c r="Z361" s="41">
        <f t="shared" si="140"/>
        <v>467.2122</v>
      </c>
      <c r="AA361" s="41">
        <f t="shared" si="141"/>
        <v>0</v>
      </c>
      <c r="AB361" s="41">
        <f t="shared" si="142"/>
        <v>0.426315</v>
      </c>
      <c r="AC361" s="41" t="str">
        <f t="shared" si="143"/>
        <v/>
      </c>
      <c r="AD361" s="41" t="str">
        <f t="shared" si="144"/>
        <v/>
      </c>
      <c r="AE361" s="41">
        <f t="shared" si="145"/>
        <v>712.04099999999994</v>
      </c>
      <c r="AF361" s="41">
        <f t="shared" si="146"/>
        <v>630</v>
      </c>
      <c r="AG361" s="41">
        <f t="shared" si="147"/>
        <v>0</v>
      </c>
      <c r="AH361" s="41" t="str">
        <f t="shared" si="148"/>
        <v/>
      </c>
      <c r="AI361" s="41" t="str">
        <f t="shared" si="149"/>
        <v/>
      </c>
      <c r="AJ361" s="41" t="str">
        <f t="shared" si="150"/>
        <v/>
      </c>
      <c r="AK361" s="41" t="str">
        <f t="shared" si="151"/>
        <v/>
      </c>
      <c r="AL361" s="44">
        <f t="shared" si="152"/>
        <v>630</v>
      </c>
      <c r="AM361" s="44">
        <f t="shared" si="153"/>
        <v>712.55</v>
      </c>
      <c r="AN361" s="40">
        <f t="shared" si="154"/>
        <v>445938</v>
      </c>
      <c r="AO361" s="45">
        <f t="shared" si="155"/>
        <v>2.8574476651868366E-2</v>
      </c>
      <c r="AP361" s="40">
        <f t="shared" si="156"/>
        <v>1097.4027758150046</v>
      </c>
      <c r="AQ361" s="41">
        <v>0</v>
      </c>
      <c r="AR361" s="40">
        <f t="shared" si="157"/>
        <v>408630</v>
      </c>
      <c r="AS361" s="40">
        <f t="shared" si="158"/>
        <v>9230</v>
      </c>
      <c r="AT361" s="40">
        <f t="shared" si="159"/>
        <v>23086.15</v>
      </c>
      <c r="AU361" s="40">
        <f t="shared" si="160"/>
        <v>398303</v>
      </c>
      <c r="AV361" s="46">
        <f t="shared" si="161"/>
        <v>408630</v>
      </c>
      <c r="AW361" s="40">
        <f>AX361-AV361</f>
        <v>0</v>
      </c>
      <c r="AX361" s="59">
        <f>IF(D361&gt;AV361,AV361+(D361-AV361),AV361)</f>
        <v>408630</v>
      </c>
    </row>
    <row r="362" spans="1:50" ht="15" customHeight="1" x14ac:dyDescent="0.25">
      <c r="A362" s="51">
        <v>35</v>
      </c>
      <c r="B362" s="51">
        <v>400</v>
      </c>
      <c r="C362" s="52" t="s">
        <v>328</v>
      </c>
      <c r="D362" s="39">
        <v>13325</v>
      </c>
      <c r="E362" s="40">
        <v>0</v>
      </c>
      <c r="F362" s="41">
        <v>61</v>
      </c>
      <c r="G362" s="40">
        <v>55</v>
      </c>
      <c r="H362" s="42">
        <v>2.2919999999999998</v>
      </c>
      <c r="I362" s="41">
        <v>0</v>
      </c>
      <c r="J362" s="43">
        <f t="shared" si="135"/>
        <v>0</v>
      </c>
      <c r="K362" s="41">
        <v>4</v>
      </c>
      <c r="L362" s="41">
        <v>26</v>
      </c>
      <c r="M362" s="41">
        <v>4</v>
      </c>
      <c r="N362" s="41">
        <f t="shared" si="136"/>
        <v>15.384600000000001</v>
      </c>
      <c r="O362" s="41">
        <f t="shared" si="137"/>
        <v>15.384600000000001</v>
      </c>
      <c r="P362" s="41">
        <v>96</v>
      </c>
      <c r="Q362" s="41">
        <v>97</v>
      </c>
      <c r="R362" s="41">
        <v>73</v>
      </c>
      <c r="S362" s="41">
        <v>78</v>
      </c>
      <c r="T362" s="57">
        <v>61</v>
      </c>
      <c r="U362" s="53">
        <f t="shared" si="138"/>
        <v>97</v>
      </c>
      <c r="V362" s="44">
        <f t="shared" si="139"/>
        <v>43.3</v>
      </c>
      <c r="W362" s="54">
        <v>17296</v>
      </c>
      <c r="X362" s="55">
        <v>15534</v>
      </c>
      <c r="Y362" s="41">
        <v>0.91504323572155544</v>
      </c>
      <c r="Z362" s="41">
        <f t="shared" si="140"/>
        <v>66.663499999999999</v>
      </c>
      <c r="AA362" s="41">
        <f t="shared" si="141"/>
        <v>0</v>
      </c>
      <c r="AB362" s="41">
        <f t="shared" si="142"/>
        <v>0.426315</v>
      </c>
      <c r="AC362" s="41" t="str">
        <f t="shared" si="143"/>
        <v/>
      </c>
      <c r="AD362" s="41" t="str">
        <f t="shared" si="144"/>
        <v/>
      </c>
      <c r="AE362" s="41">
        <f t="shared" si="145"/>
        <v>410</v>
      </c>
      <c r="AF362" s="41">
        <f t="shared" si="146"/>
        <v>410</v>
      </c>
      <c r="AG362" s="41">
        <f t="shared" si="147"/>
        <v>0</v>
      </c>
      <c r="AH362" s="41" t="str">
        <f t="shared" si="148"/>
        <v/>
      </c>
      <c r="AI362" s="41" t="str">
        <f t="shared" si="149"/>
        <v/>
      </c>
      <c r="AJ362" s="41" t="str">
        <f t="shared" si="150"/>
        <v/>
      </c>
      <c r="AK362" s="41" t="str">
        <f t="shared" si="151"/>
        <v/>
      </c>
      <c r="AL362" s="44">
        <f t="shared" si="152"/>
        <v>410</v>
      </c>
      <c r="AM362" s="44">
        <f t="shared" si="153"/>
        <v>463.72</v>
      </c>
      <c r="AN362" s="40">
        <f t="shared" si="154"/>
        <v>18131</v>
      </c>
      <c r="AO362" s="45">
        <f t="shared" si="155"/>
        <v>2.8574476651868366E-2</v>
      </c>
      <c r="AP362" s="40">
        <f t="shared" si="156"/>
        <v>137.32893478887937</v>
      </c>
      <c r="AQ362" s="41">
        <v>0</v>
      </c>
      <c r="AR362" s="40">
        <f t="shared" si="157"/>
        <v>13462</v>
      </c>
      <c r="AS362" s="40">
        <f t="shared" si="158"/>
        <v>550</v>
      </c>
      <c r="AT362" s="40">
        <f t="shared" si="159"/>
        <v>776.7</v>
      </c>
      <c r="AU362" s="40">
        <f t="shared" si="160"/>
        <v>12775</v>
      </c>
      <c r="AV362" s="46">
        <f t="shared" si="161"/>
        <v>13462</v>
      </c>
      <c r="AW362" s="40">
        <f>AX362-AV362</f>
        <v>0</v>
      </c>
      <c r="AX362" s="59">
        <f>IF(D362&gt;AV362,AV362+(D362-AV362),AV362)</f>
        <v>13462</v>
      </c>
    </row>
    <row r="363" spans="1:50" ht="15" customHeight="1" x14ac:dyDescent="0.25">
      <c r="A363" s="51">
        <v>35</v>
      </c>
      <c r="B363" s="51">
        <v>500</v>
      </c>
      <c r="C363" s="52" t="s">
        <v>379</v>
      </c>
      <c r="D363" s="39">
        <v>12128</v>
      </c>
      <c r="E363" s="40">
        <v>0</v>
      </c>
      <c r="F363" s="41">
        <v>45</v>
      </c>
      <c r="G363" s="40">
        <v>39</v>
      </c>
      <c r="H363" s="42">
        <v>2.1669999999999998</v>
      </c>
      <c r="I363" s="41">
        <v>18</v>
      </c>
      <c r="J363" s="43">
        <f t="shared" si="135"/>
        <v>0.46150000000000002</v>
      </c>
      <c r="K363" s="41">
        <v>1</v>
      </c>
      <c r="L363" s="41">
        <v>28</v>
      </c>
      <c r="M363" s="41">
        <v>16</v>
      </c>
      <c r="N363" s="41">
        <f t="shared" si="136"/>
        <v>3.5714000000000001</v>
      </c>
      <c r="O363" s="41">
        <f t="shared" si="137"/>
        <v>57.142899999999997</v>
      </c>
      <c r="P363" s="41">
        <v>112</v>
      </c>
      <c r="Q363" s="41">
        <v>111</v>
      </c>
      <c r="R363" s="41">
        <v>74</v>
      </c>
      <c r="S363" s="41">
        <v>61</v>
      </c>
      <c r="T363" s="57">
        <v>45</v>
      </c>
      <c r="U363" s="53">
        <f t="shared" si="138"/>
        <v>112</v>
      </c>
      <c r="V363" s="44">
        <f t="shared" si="139"/>
        <v>65.180000000000007</v>
      </c>
      <c r="W363" s="54">
        <v>13925</v>
      </c>
      <c r="X363" s="55">
        <v>3104</v>
      </c>
      <c r="Y363" s="41">
        <v>0.10775185058772473</v>
      </c>
      <c r="Z363" s="41">
        <f t="shared" si="140"/>
        <v>417.62619999999998</v>
      </c>
      <c r="AA363" s="41">
        <f t="shared" si="141"/>
        <v>0</v>
      </c>
      <c r="AB363" s="41">
        <f t="shared" si="142"/>
        <v>0.426315</v>
      </c>
      <c r="AC363" s="41" t="str">
        <f t="shared" si="143"/>
        <v/>
      </c>
      <c r="AD363" s="41" t="str">
        <f t="shared" si="144"/>
        <v/>
      </c>
      <c r="AE363" s="41">
        <f t="shared" si="145"/>
        <v>410</v>
      </c>
      <c r="AF363" s="41">
        <f t="shared" si="146"/>
        <v>410</v>
      </c>
      <c r="AG363" s="41">
        <f t="shared" si="147"/>
        <v>0</v>
      </c>
      <c r="AH363" s="41" t="str">
        <f t="shared" si="148"/>
        <v/>
      </c>
      <c r="AI363" s="41" t="str">
        <f t="shared" si="149"/>
        <v/>
      </c>
      <c r="AJ363" s="41" t="str">
        <f t="shared" si="150"/>
        <v/>
      </c>
      <c r="AK363" s="41" t="str">
        <f t="shared" si="151"/>
        <v/>
      </c>
      <c r="AL363" s="44">
        <f t="shared" si="152"/>
        <v>410</v>
      </c>
      <c r="AM363" s="44">
        <f t="shared" si="153"/>
        <v>463.72</v>
      </c>
      <c r="AN363" s="40">
        <f t="shared" si="154"/>
        <v>12149</v>
      </c>
      <c r="AO363" s="45">
        <f t="shared" si="155"/>
        <v>2.8574476651868366E-2</v>
      </c>
      <c r="AP363" s="40">
        <f t="shared" si="156"/>
        <v>0.60006400968923568</v>
      </c>
      <c r="AQ363" s="41">
        <v>0</v>
      </c>
      <c r="AR363" s="40">
        <f t="shared" si="157"/>
        <v>12129</v>
      </c>
      <c r="AS363" s="40">
        <f t="shared" si="158"/>
        <v>390</v>
      </c>
      <c r="AT363" s="40">
        <f t="shared" si="159"/>
        <v>155.20000000000002</v>
      </c>
      <c r="AU363" s="40">
        <f t="shared" si="160"/>
        <v>11973</v>
      </c>
      <c r="AV363" s="46">
        <f t="shared" si="161"/>
        <v>12129</v>
      </c>
      <c r="AW363" s="40">
        <f>AX363-AV363</f>
        <v>0</v>
      </c>
      <c r="AX363" s="59">
        <f>IF(D363&gt;AV363,AV363+(D363-AV363),AV363)</f>
        <v>12129</v>
      </c>
    </row>
    <row r="364" spans="1:50" ht="15" customHeight="1" x14ac:dyDescent="0.25">
      <c r="A364" s="51">
        <v>35</v>
      </c>
      <c r="B364" s="51">
        <v>600</v>
      </c>
      <c r="C364" s="52" t="s">
        <v>399</v>
      </c>
      <c r="D364" s="39">
        <v>288823</v>
      </c>
      <c r="E364" s="40">
        <v>0</v>
      </c>
      <c r="F364" s="41">
        <v>760</v>
      </c>
      <c r="G364" s="40">
        <v>752</v>
      </c>
      <c r="H364" s="42">
        <v>2.1070000000000002</v>
      </c>
      <c r="I364" s="41">
        <v>386</v>
      </c>
      <c r="J364" s="43">
        <f t="shared" si="135"/>
        <v>0.51329999999999998</v>
      </c>
      <c r="K364" s="41">
        <v>72</v>
      </c>
      <c r="L364" s="41">
        <v>463</v>
      </c>
      <c r="M364" s="41">
        <v>183</v>
      </c>
      <c r="N364" s="41">
        <f t="shared" si="136"/>
        <v>15.550800000000001</v>
      </c>
      <c r="O364" s="41">
        <f t="shared" si="137"/>
        <v>39.524799999999999</v>
      </c>
      <c r="P364" s="41">
        <v>727</v>
      </c>
      <c r="Q364" s="41">
        <v>934</v>
      </c>
      <c r="R364" s="41">
        <v>881</v>
      </c>
      <c r="S364" s="41">
        <v>794</v>
      </c>
      <c r="T364" s="57">
        <v>760</v>
      </c>
      <c r="U364" s="53">
        <f t="shared" si="138"/>
        <v>934</v>
      </c>
      <c r="V364" s="44">
        <f t="shared" si="139"/>
        <v>19.489999999999998</v>
      </c>
      <c r="W364" s="54">
        <v>335903</v>
      </c>
      <c r="X364" s="55">
        <v>245013</v>
      </c>
      <c r="Y364" s="41">
        <v>1.5289584353286578</v>
      </c>
      <c r="Z364" s="41">
        <f t="shared" si="140"/>
        <v>497.07040000000001</v>
      </c>
      <c r="AA364" s="41">
        <f t="shared" si="141"/>
        <v>0</v>
      </c>
      <c r="AB364" s="41">
        <f t="shared" si="142"/>
        <v>0.426315</v>
      </c>
      <c r="AC364" s="41" t="str">
        <f t="shared" si="143"/>
        <v/>
      </c>
      <c r="AD364" s="41" t="str">
        <f t="shared" si="144"/>
        <v/>
      </c>
      <c r="AE364" s="41">
        <f t="shared" si="145"/>
        <v>649.28399999999999</v>
      </c>
      <c r="AF364" s="41">
        <f t="shared" si="146"/>
        <v>630</v>
      </c>
      <c r="AG364" s="41">
        <f t="shared" si="147"/>
        <v>0</v>
      </c>
      <c r="AH364" s="41" t="str">
        <f t="shared" si="148"/>
        <v/>
      </c>
      <c r="AI364" s="41" t="str">
        <f t="shared" si="149"/>
        <v/>
      </c>
      <c r="AJ364" s="41" t="str">
        <f t="shared" si="150"/>
        <v/>
      </c>
      <c r="AK364" s="41" t="str">
        <f t="shared" si="151"/>
        <v/>
      </c>
      <c r="AL364" s="44">
        <f t="shared" si="152"/>
        <v>630</v>
      </c>
      <c r="AM364" s="44">
        <f t="shared" si="153"/>
        <v>712.55</v>
      </c>
      <c r="AN364" s="40">
        <f t="shared" si="154"/>
        <v>392637</v>
      </c>
      <c r="AO364" s="45">
        <f t="shared" si="155"/>
        <v>2.8574476651868366E-2</v>
      </c>
      <c r="AP364" s="40">
        <f t="shared" si="156"/>
        <v>2966.4307191370626</v>
      </c>
      <c r="AQ364" s="41">
        <v>0</v>
      </c>
      <c r="AR364" s="40">
        <f t="shared" si="157"/>
        <v>291789</v>
      </c>
      <c r="AS364" s="40">
        <f t="shared" si="158"/>
        <v>7520</v>
      </c>
      <c r="AT364" s="40">
        <f t="shared" si="159"/>
        <v>12250.650000000001</v>
      </c>
      <c r="AU364" s="40">
        <f t="shared" si="160"/>
        <v>281303</v>
      </c>
      <c r="AV364" s="46">
        <f t="shared" si="161"/>
        <v>291789</v>
      </c>
      <c r="AW364" s="40">
        <f>AX364-AV364</f>
        <v>0</v>
      </c>
      <c r="AX364" s="59">
        <f>IF(D364&gt;AV364,AV364+(D364-AV364),AV364)</f>
        <v>291789</v>
      </c>
    </row>
    <row r="365" spans="1:50" ht="15" customHeight="1" x14ac:dyDescent="0.25">
      <c r="A365" s="51">
        <v>35</v>
      </c>
      <c r="B365" s="51">
        <v>700</v>
      </c>
      <c r="C365" s="52" t="s">
        <v>405</v>
      </c>
      <c r="D365" s="39">
        <v>59702</v>
      </c>
      <c r="E365" s="40">
        <v>0</v>
      </c>
      <c r="F365" s="41">
        <v>193</v>
      </c>
      <c r="G365" s="40">
        <v>165</v>
      </c>
      <c r="H365" s="42">
        <v>2.089</v>
      </c>
      <c r="I365" s="41">
        <v>56</v>
      </c>
      <c r="J365" s="43">
        <f t="shared" si="135"/>
        <v>0.33939999999999998</v>
      </c>
      <c r="K365" s="41">
        <v>29</v>
      </c>
      <c r="L365" s="41">
        <v>132</v>
      </c>
      <c r="M365" s="41">
        <v>68</v>
      </c>
      <c r="N365" s="41">
        <f t="shared" si="136"/>
        <v>21.9697</v>
      </c>
      <c r="O365" s="41">
        <f t="shared" si="137"/>
        <v>51.515200000000007</v>
      </c>
      <c r="P365" s="41">
        <v>424</v>
      </c>
      <c r="Q365" s="41">
        <v>405</v>
      </c>
      <c r="R365" s="41">
        <v>337</v>
      </c>
      <c r="S365" s="41">
        <v>255</v>
      </c>
      <c r="T365" s="57">
        <v>193</v>
      </c>
      <c r="U365" s="53">
        <f t="shared" si="138"/>
        <v>424</v>
      </c>
      <c r="V365" s="44">
        <f t="shared" si="139"/>
        <v>61.08</v>
      </c>
      <c r="W365" s="54">
        <v>51784</v>
      </c>
      <c r="X365" s="55">
        <v>108631</v>
      </c>
      <c r="Y365" s="41">
        <v>0.42014055663578365</v>
      </c>
      <c r="Z365" s="41">
        <f t="shared" si="140"/>
        <v>459.37009999999998</v>
      </c>
      <c r="AA365" s="41">
        <f t="shared" si="141"/>
        <v>0</v>
      </c>
      <c r="AB365" s="41">
        <f t="shared" si="142"/>
        <v>0.426315</v>
      </c>
      <c r="AC365" s="41" t="str">
        <f t="shared" si="143"/>
        <v/>
      </c>
      <c r="AD365" s="41" t="str">
        <f t="shared" si="144"/>
        <v/>
      </c>
      <c r="AE365" s="41">
        <f t="shared" si="145"/>
        <v>433.85500000000002</v>
      </c>
      <c r="AF365" s="41">
        <f t="shared" si="146"/>
        <v>433.85500000000002</v>
      </c>
      <c r="AG365" s="41">
        <f t="shared" si="147"/>
        <v>0</v>
      </c>
      <c r="AH365" s="41" t="str">
        <f t="shared" si="148"/>
        <v/>
      </c>
      <c r="AI365" s="41" t="str">
        <f t="shared" si="149"/>
        <v/>
      </c>
      <c r="AJ365" s="41" t="str">
        <f t="shared" si="150"/>
        <v/>
      </c>
      <c r="AK365" s="41" t="str">
        <f t="shared" si="151"/>
        <v/>
      </c>
      <c r="AL365" s="44">
        <f t="shared" si="152"/>
        <v>433.86</v>
      </c>
      <c r="AM365" s="44">
        <f t="shared" si="153"/>
        <v>490.71</v>
      </c>
      <c r="AN365" s="40">
        <f t="shared" si="154"/>
        <v>58891</v>
      </c>
      <c r="AO365" s="45">
        <f t="shared" si="155"/>
        <v>2.8574476651868366E-2</v>
      </c>
      <c r="AP365" s="40">
        <f t="shared" si="156"/>
        <v>-23.173900564665246</v>
      </c>
      <c r="AQ365" s="41">
        <v>0</v>
      </c>
      <c r="AR365" s="40">
        <f t="shared" si="157"/>
        <v>58891</v>
      </c>
      <c r="AS365" s="40">
        <f t="shared" si="158"/>
        <v>1650</v>
      </c>
      <c r="AT365" s="40">
        <f t="shared" si="159"/>
        <v>5431.55</v>
      </c>
      <c r="AU365" s="40">
        <f t="shared" si="160"/>
        <v>58052</v>
      </c>
      <c r="AV365" s="46">
        <f t="shared" si="161"/>
        <v>58891</v>
      </c>
      <c r="AW365" s="40">
        <f>AX365-AV365</f>
        <v>811</v>
      </c>
      <c r="AX365" s="59">
        <f>IF(D365&gt;AV365,AV365+(D365-AV365),AV365)</f>
        <v>59702</v>
      </c>
    </row>
    <row r="366" spans="1:50" ht="15" customHeight="1" x14ac:dyDescent="0.25">
      <c r="A366" s="51">
        <v>35</v>
      </c>
      <c r="B366" s="51">
        <v>800</v>
      </c>
      <c r="C366" s="52" t="s">
        <v>437</v>
      </c>
      <c r="D366" s="39">
        <v>97104</v>
      </c>
      <c r="E366" s="40">
        <v>0</v>
      </c>
      <c r="F366" s="41">
        <v>340</v>
      </c>
      <c r="G366" s="40">
        <v>338</v>
      </c>
      <c r="H366" s="42">
        <v>2.012</v>
      </c>
      <c r="I366" s="41">
        <v>86</v>
      </c>
      <c r="J366" s="43">
        <f t="shared" si="135"/>
        <v>0.25440000000000002</v>
      </c>
      <c r="K366" s="41">
        <v>58</v>
      </c>
      <c r="L366" s="41">
        <v>203</v>
      </c>
      <c r="M366" s="41">
        <v>56</v>
      </c>
      <c r="N366" s="41">
        <f t="shared" si="136"/>
        <v>28.571400000000004</v>
      </c>
      <c r="O366" s="41">
        <f t="shared" si="137"/>
        <v>27.586199999999998</v>
      </c>
      <c r="P366" s="41">
        <v>382</v>
      </c>
      <c r="Q366" s="41">
        <v>368</v>
      </c>
      <c r="R366" s="41">
        <v>342</v>
      </c>
      <c r="S366" s="41">
        <v>363</v>
      </c>
      <c r="T366" s="57">
        <v>340</v>
      </c>
      <c r="U366" s="53">
        <f t="shared" si="138"/>
        <v>382</v>
      </c>
      <c r="V366" s="44">
        <f t="shared" si="139"/>
        <v>11.52</v>
      </c>
      <c r="W366" s="54">
        <v>143390</v>
      </c>
      <c r="X366" s="55">
        <v>97995</v>
      </c>
      <c r="Y366" s="41">
        <v>2.3035068116145712</v>
      </c>
      <c r="Z366" s="41">
        <f t="shared" si="140"/>
        <v>147.601</v>
      </c>
      <c r="AA366" s="41">
        <f t="shared" si="141"/>
        <v>0</v>
      </c>
      <c r="AB366" s="41">
        <f t="shared" si="142"/>
        <v>0.426315</v>
      </c>
      <c r="AC366" s="41" t="str">
        <f t="shared" si="143"/>
        <v/>
      </c>
      <c r="AD366" s="41" t="str">
        <f t="shared" si="144"/>
        <v/>
      </c>
      <c r="AE366" s="41">
        <f t="shared" si="145"/>
        <v>497.346</v>
      </c>
      <c r="AF366" s="41">
        <f t="shared" si="146"/>
        <v>497.346</v>
      </c>
      <c r="AG366" s="41">
        <f t="shared" si="147"/>
        <v>0</v>
      </c>
      <c r="AH366" s="41" t="str">
        <f t="shared" si="148"/>
        <v/>
      </c>
      <c r="AI366" s="41" t="str">
        <f t="shared" si="149"/>
        <v/>
      </c>
      <c r="AJ366" s="41" t="str">
        <f t="shared" si="150"/>
        <v/>
      </c>
      <c r="AK366" s="41" t="str">
        <f t="shared" si="151"/>
        <v/>
      </c>
      <c r="AL366" s="44">
        <f t="shared" si="152"/>
        <v>497.35</v>
      </c>
      <c r="AM366" s="44">
        <f t="shared" si="153"/>
        <v>562.52</v>
      </c>
      <c r="AN366" s="40">
        <f t="shared" si="154"/>
        <v>129002</v>
      </c>
      <c r="AO366" s="45">
        <f t="shared" si="155"/>
        <v>2.8574476651868366E-2</v>
      </c>
      <c r="AP366" s="40">
        <f t="shared" si="156"/>
        <v>911.46865624129714</v>
      </c>
      <c r="AQ366" s="41">
        <v>0</v>
      </c>
      <c r="AR366" s="40">
        <f t="shared" si="157"/>
        <v>98015</v>
      </c>
      <c r="AS366" s="40">
        <f t="shared" si="158"/>
        <v>3380</v>
      </c>
      <c r="AT366" s="40">
        <f t="shared" si="159"/>
        <v>4899.75</v>
      </c>
      <c r="AU366" s="40">
        <f t="shared" si="160"/>
        <v>93724</v>
      </c>
      <c r="AV366" s="46">
        <f t="shared" si="161"/>
        <v>98015</v>
      </c>
      <c r="AW366" s="40">
        <f>AX366-AV366</f>
        <v>0</v>
      </c>
      <c r="AX366" s="59">
        <f>IF(D366&gt;AV366,AV366+(D366-AV366),AV366)</f>
        <v>98015</v>
      </c>
    </row>
    <row r="367" spans="1:50" ht="15" customHeight="1" x14ac:dyDescent="0.25">
      <c r="A367" s="51">
        <v>35</v>
      </c>
      <c r="B367" s="51">
        <v>1400</v>
      </c>
      <c r="C367" s="52" t="s">
        <v>734</v>
      </c>
      <c r="D367" s="39">
        <v>17824</v>
      </c>
      <c r="E367" s="40">
        <v>0</v>
      </c>
      <c r="F367" s="41">
        <v>64</v>
      </c>
      <c r="G367" s="40">
        <v>51</v>
      </c>
      <c r="H367" s="42">
        <v>2.125</v>
      </c>
      <c r="I367" s="41">
        <v>0</v>
      </c>
      <c r="J367" s="43">
        <f t="shared" si="135"/>
        <v>0</v>
      </c>
      <c r="K367" s="41">
        <v>9</v>
      </c>
      <c r="L367" s="41">
        <v>31</v>
      </c>
      <c r="M367" s="41">
        <v>14</v>
      </c>
      <c r="N367" s="41">
        <f t="shared" si="136"/>
        <v>29.032299999999999</v>
      </c>
      <c r="O367" s="41">
        <f t="shared" si="137"/>
        <v>45.161299999999997</v>
      </c>
      <c r="P367" s="41">
        <v>177</v>
      </c>
      <c r="Q367" s="41">
        <v>141</v>
      </c>
      <c r="R367" s="41">
        <v>116</v>
      </c>
      <c r="S367" s="41">
        <v>117</v>
      </c>
      <c r="T367" s="57">
        <v>64</v>
      </c>
      <c r="U367" s="53">
        <f t="shared" si="138"/>
        <v>177</v>
      </c>
      <c r="V367" s="44">
        <f t="shared" si="139"/>
        <v>71.19</v>
      </c>
      <c r="W367" s="54">
        <v>22881</v>
      </c>
      <c r="X367" s="55">
        <v>17399</v>
      </c>
      <c r="Y367" s="41">
        <v>1.1496049402545494</v>
      </c>
      <c r="Z367" s="41">
        <f t="shared" si="140"/>
        <v>55.671300000000002</v>
      </c>
      <c r="AA367" s="41">
        <f t="shared" si="141"/>
        <v>0</v>
      </c>
      <c r="AB367" s="41">
        <f t="shared" si="142"/>
        <v>0.426315</v>
      </c>
      <c r="AC367" s="41" t="str">
        <f t="shared" si="143"/>
        <v/>
      </c>
      <c r="AD367" s="41" t="str">
        <f t="shared" si="144"/>
        <v/>
      </c>
      <c r="AE367" s="41">
        <f t="shared" si="145"/>
        <v>410</v>
      </c>
      <c r="AF367" s="41">
        <f t="shared" si="146"/>
        <v>410</v>
      </c>
      <c r="AG367" s="41">
        <f t="shared" si="147"/>
        <v>0</v>
      </c>
      <c r="AH367" s="41" t="str">
        <f t="shared" si="148"/>
        <v/>
      </c>
      <c r="AI367" s="41" t="str">
        <f t="shared" si="149"/>
        <v/>
      </c>
      <c r="AJ367" s="41" t="str">
        <f t="shared" si="150"/>
        <v/>
      </c>
      <c r="AK367" s="41" t="str">
        <f t="shared" si="151"/>
        <v/>
      </c>
      <c r="AL367" s="44">
        <f t="shared" si="152"/>
        <v>410</v>
      </c>
      <c r="AM367" s="44">
        <f t="shared" si="153"/>
        <v>463.72</v>
      </c>
      <c r="AN367" s="40">
        <f t="shared" si="154"/>
        <v>13895</v>
      </c>
      <c r="AO367" s="45">
        <f t="shared" si="155"/>
        <v>2.8574476651868366E-2</v>
      </c>
      <c r="AP367" s="40">
        <f t="shared" si="156"/>
        <v>-112.26911876519081</v>
      </c>
      <c r="AQ367" s="41">
        <v>0</v>
      </c>
      <c r="AR367" s="40">
        <f t="shared" si="157"/>
        <v>13895</v>
      </c>
      <c r="AS367" s="40">
        <f t="shared" si="158"/>
        <v>510</v>
      </c>
      <c r="AT367" s="40">
        <f t="shared" si="159"/>
        <v>869.95</v>
      </c>
      <c r="AU367" s="40">
        <f t="shared" si="160"/>
        <v>17314</v>
      </c>
      <c r="AV367" s="46">
        <f t="shared" si="161"/>
        <v>17314</v>
      </c>
      <c r="AW367" s="40">
        <f>AX367-AV367</f>
        <v>510</v>
      </c>
      <c r="AX367" s="59">
        <f>IF(D367&gt;AV367,AV367+(D367-AV367),AV367)</f>
        <v>17824</v>
      </c>
    </row>
    <row r="368" spans="1:50" ht="15" customHeight="1" x14ac:dyDescent="0.25">
      <c r="A368" s="51">
        <v>36</v>
      </c>
      <c r="B368" s="51">
        <v>100</v>
      </c>
      <c r="C368" s="52" t="s">
        <v>63</v>
      </c>
      <c r="D368" s="39">
        <v>72919</v>
      </c>
      <c r="E368" s="40">
        <v>0</v>
      </c>
      <c r="F368" s="41">
        <v>236</v>
      </c>
      <c r="G368" s="40">
        <v>205</v>
      </c>
      <c r="H368" s="42">
        <v>1.68</v>
      </c>
      <c r="I368" s="41">
        <v>0</v>
      </c>
      <c r="J368" s="43">
        <f t="shared" si="135"/>
        <v>0</v>
      </c>
      <c r="K368" s="41">
        <v>32</v>
      </c>
      <c r="L368" s="41">
        <v>181</v>
      </c>
      <c r="M368" s="41">
        <v>24</v>
      </c>
      <c r="N368" s="41">
        <f t="shared" si="136"/>
        <v>17.679600000000001</v>
      </c>
      <c r="O368" s="41">
        <f t="shared" si="137"/>
        <v>13.259699999999999</v>
      </c>
      <c r="P368" s="41">
        <v>534</v>
      </c>
      <c r="Q368" s="41">
        <v>490</v>
      </c>
      <c r="R368" s="41">
        <v>341</v>
      </c>
      <c r="S368" s="41">
        <v>264</v>
      </c>
      <c r="T368" s="57">
        <v>236</v>
      </c>
      <c r="U368" s="53">
        <f t="shared" si="138"/>
        <v>534</v>
      </c>
      <c r="V368" s="44">
        <f t="shared" si="139"/>
        <v>61.61</v>
      </c>
      <c r="W368" s="54">
        <v>62388</v>
      </c>
      <c r="X368" s="55">
        <v>50000</v>
      </c>
      <c r="Y368" s="41">
        <v>6.0572894546229561</v>
      </c>
      <c r="Z368" s="41">
        <f t="shared" si="140"/>
        <v>38.961300000000001</v>
      </c>
      <c r="AA368" s="41">
        <f t="shared" si="141"/>
        <v>0</v>
      </c>
      <c r="AB368" s="41">
        <f t="shared" si="142"/>
        <v>0.426315</v>
      </c>
      <c r="AC368" s="41" t="str">
        <f t="shared" si="143"/>
        <v/>
      </c>
      <c r="AD368" s="41" t="str">
        <f t="shared" si="144"/>
        <v/>
      </c>
      <c r="AE368" s="41">
        <f t="shared" si="145"/>
        <v>448.53499999999997</v>
      </c>
      <c r="AF368" s="41">
        <f t="shared" si="146"/>
        <v>448.53499999999997</v>
      </c>
      <c r="AG368" s="41">
        <f t="shared" si="147"/>
        <v>0</v>
      </c>
      <c r="AH368" s="41" t="str">
        <f t="shared" si="148"/>
        <v/>
      </c>
      <c r="AI368" s="41" t="str">
        <f t="shared" si="149"/>
        <v/>
      </c>
      <c r="AJ368" s="41" t="str">
        <f t="shared" si="150"/>
        <v/>
      </c>
      <c r="AK368" s="41" t="str">
        <f t="shared" si="151"/>
        <v/>
      </c>
      <c r="AL368" s="44">
        <f t="shared" si="152"/>
        <v>448.54</v>
      </c>
      <c r="AM368" s="44">
        <f t="shared" si="153"/>
        <v>507.31</v>
      </c>
      <c r="AN368" s="40">
        <f t="shared" si="154"/>
        <v>77402</v>
      </c>
      <c r="AO368" s="45">
        <f t="shared" si="155"/>
        <v>2.8574476651868366E-2</v>
      </c>
      <c r="AP368" s="40">
        <f t="shared" si="156"/>
        <v>128.09937883032589</v>
      </c>
      <c r="AQ368" s="41">
        <v>0</v>
      </c>
      <c r="AR368" s="40">
        <f t="shared" si="157"/>
        <v>73047</v>
      </c>
      <c r="AS368" s="40">
        <f t="shared" si="158"/>
        <v>2050</v>
      </c>
      <c r="AT368" s="40">
        <f t="shared" si="159"/>
        <v>2500</v>
      </c>
      <c r="AU368" s="40">
        <f t="shared" si="160"/>
        <v>70869</v>
      </c>
      <c r="AV368" s="46">
        <f t="shared" si="161"/>
        <v>73047</v>
      </c>
      <c r="AW368" s="40">
        <f>AX368-AV368</f>
        <v>0</v>
      </c>
      <c r="AX368" s="59">
        <f>IF(D368&gt;AV368,AV368+(D368-AV368),AV368)</f>
        <v>73047</v>
      </c>
    </row>
    <row r="369" spans="1:50" ht="15" customHeight="1" x14ac:dyDescent="0.25">
      <c r="A369" s="51">
        <v>36</v>
      </c>
      <c r="B369" s="51">
        <v>1100</v>
      </c>
      <c r="C369" s="52" t="s">
        <v>383</v>
      </c>
      <c r="D369" s="39">
        <v>4376235</v>
      </c>
      <c r="E369" s="40">
        <v>0</v>
      </c>
      <c r="F369" s="41">
        <v>6424</v>
      </c>
      <c r="G369" s="40">
        <v>6047</v>
      </c>
      <c r="H369" s="42">
        <v>2.0670000000000002</v>
      </c>
      <c r="I369" s="41">
        <v>3034</v>
      </c>
      <c r="J369" s="43">
        <f t="shared" si="135"/>
        <v>0.50170000000000003</v>
      </c>
      <c r="K369" s="41">
        <v>428</v>
      </c>
      <c r="L369" s="41">
        <v>3155</v>
      </c>
      <c r="M369" s="41">
        <v>1442</v>
      </c>
      <c r="N369" s="41">
        <f t="shared" si="136"/>
        <v>13.565799999999999</v>
      </c>
      <c r="O369" s="41">
        <f t="shared" si="137"/>
        <v>45.705200000000005</v>
      </c>
      <c r="P369" s="41">
        <v>8555</v>
      </c>
      <c r="Q369" s="41">
        <v>8417</v>
      </c>
      <c r="R369" s="41">
        <v>8325</v>
      </c>
      <c r="S369" s="41">
        <v>6703</v>
      </c>
      <c r="T369" s="53">
        <v>6424</v>
      </c>
      <c r="U369" s="53">
        <f t="shared" si="138"/>
        <v>8555</v>
      </c>
      <c r="V369" s="44">
        <f t="shared" si="139"/>
        <v>29.32</v>
      </c>
      <c r="W369" s="54">
        <v>3424000</v>
      </c>
      <c r="X369" s="55">
        <v>2931023</v>
      </c>
      <c r="Y369" s="41">
        <v>6.5249051346956044</v>
      </c>
      <c r="Z369" s="41">
        <f t="shared" si="140"/>
        <v>984.53539999999998</v>
      </c>
      <c r="AA369" s="41">
        <f t="shared" si="141"/>
        <v>0</v>
      </c>
      <c r="AB369" s="41">
        <f t="shared" si="142"/>
        <v>0.426315</v>
      </c>
      <c r="AC369" s="41" t="str">
        <f t="shared" si="143"/>
        <v/>
      </c>
      <c r="AD369" s="41" t="str">
        <f t="shared" si="144"/>
        <v/>
      </c>
      <c r="AE369" s="41" t="str">
        <f t="shared" si="145"/>
        <v/>
      </c>
      <c r="AF369" s="41" t="str">
        <f t="shared" si="146"/>
        <v/>
      </c>
      <c r="AG369" s="41">
        <f t="shared" si="147"/>
        <v>1081.9065390199999</v>
      </c>
      <c r="AH369" s="41" t="str">
        <f t="shared" si="148"/>
        <v/>
      </c>
      <c r="AI369" s="41" t="str">
        <f t="shared" si="149"/>
        <v/>
      </c>
      <c r="AJ369" s="41" t="str">
        <f t="shared" si="150"/>
        <v/>
      </c>
      <c r="AK369" s="41" t="str">
        <f t="shared" si="151"/>
        <v/>
      </c>
      <c r="AL369" s="44">
        <f t="shared" si="152"/>
        <v>1081.9100000000001</v>
      </c>
      <c r="AM369" s="44">
        <f t="shared" si="153"/>
        <v>1223.68</v>
      </c>
      <c r="AN369" s="40">
        <f t="shared" si="154"/>
        <v>5939890</v>
      </c>
      <c r="AO369" s="45">
        <f t="shared" si="155"/>
        <v>2.8574476651868366E-2</v>
      </c>
      <c r="AP369" s="40">
        <f t="shared" si="156"/>
        <v>44680.62328907723</v>
      </c>
      <c r="AQ369" s="41">
        <v>0</v>
      </c>
      <c r="AR369" s="40">
        <f t="shared" si="157"/>
        <v>4420916</v>
      </c>
      <c r="AS369" s="40">
        <f t="shared" si="158"/>
        <v>60470</v>
      </c>
      <c r="AT369" s="40">
        <f t="shared" si="159"/>
        <v>146551.15</v>
      </c>
      <c r="AU369" s="40">
        <f t="shared" si="160"/>
        <v>4315765</v>
      </c>
      <c r="AV369" s="46">
        <f t="shared" si="161"/>
        <v>4420916</v>
      </c>
      <c r="AW369" s="40">
        <f>AX369-AV369</f>
        <v>0</v>
      </c>
      <c r="AX369" s="59">
        <f>IF(D369&gt;AV369,AV369+(D369-AV369),AV369)</f>
        <v>4420916</v>
      </c>
    </row>
    <row r="370" spans="1:50" ht="15" customHeight="1" x14ac:dyDescent="0.25">
      <c r="A370" s="51">
        <v>36</v>
      </c>
      <c r="B370" s="51">
        <v>1300</v>
      </c>
      <c r="C370" s="52" t="s">
        <v>462</v>
      </c>
      <c r="D370" s="39">
        <v>252146</v>
      </c>
      <c r="E370" s="40">
        <v>0</v>
      </c>
      <c r="F370" s="41">
        <v>647</v>
      </c>
      <c r="G370" s="40">
        <v>606</v>
      </c>
      <c r="H370" s="42">
        <v>2.137</v>
      </c>
      <c r="I370" s="41">
        <v>233</v>
      </c>
      <c r="J370" s="43">
        <f t="shared" si="135"/>
        <v>0.38450000000000001</v>
      </c>
      <c r="K370" s="41">
        <v>48</v>
      </c>
      <c r="L370" s="41">
        <v>326</v>
      </c>
      <c r="M370" s="41">
        <v>157</v>
      </c>
      <c r="N370" s="41">
        <f t="shared" si="136"/>
        <v>14.7239</v>
      </c>
      <c r="O370" s="41">
        <f t="shared" si="137"/>
        <v>48.159500000000001</v>
      </c>
      <c r="P370" s="41">
        <v>824</v>
      </c>
      <c r="Q370" s="41">
        <v>918</v>
      </c>
      <c r="R370" s="41">
        <v>838</v>
      </c>
      <c r="S370" s="41">
        <v>680</v>
      </c>
      <c r="T370" s="57">
        <v>647</v>
      </c>
      <c r="U370" s="53">
        <f t="shared" si="138"/>
        <v>918</v>
      </c>
      <c r="V370" s="44">
        <f t="shared" si="139"/>
        <v>33.99</v>
      </c>
      <c r="W370" s="54">
        <v>199651</v>
      </c>
      <c r="X370" s="55">
        <v>120645</v>
      </c>
      <c r="Y370" s="41">
        <v>1.1870174688068054</v>
      </c>
      <c r="Z370" s="41">
        <f t="shared" si="140"/>
        <v>545.06359999999995</v>
      </c>
      <c r="AA370" s="41">
        <f t="shared" si="141"/>
        <v>0</v>
      </c>
      <c r="AB370" s="41">
        <f t="shared" si="142"/>
        <v>0.426315</v>
      </c>
      <c r="AC370" s="41" t="str">
        <f t="shared" si="143"/>
        <v/>
      </c>
      <c r="AD370" s="41" t="str">
        <f t="shared" si="144"/>
        <v/>
      </c>
      <c r="AE370" s="41">
        <f t="shared" si="145"/>
        <v>595.702</v>
      </c>
      <c r="AF370" s="41">
        <f t="shared" si="146"/>
        <v>595.702</v>
      </c>
      <c r="AG370" s="41">
        <f t="shared" si="147"/>
        <v>0</v>
      </c>
      <c r="AH370" s="41" t="str">
        <f t="shared" si="148"/>
        <v/>
      </c>
      <c r="AI370" s="41" t="str">
        <f t="shared" si="149"/>
        <v/>
      </c>
      <c r="AJ370" s="41" t="str">
        <f t="shared" si="150"/>
        <v/>
      </c>
      <c r="AK370" s="41" t="str">
        <f t="shared" si="151"/>
        <v/>
      </c>
      <c r="AL370" s="44">
        <f t="shared" si="152"/>
        <v>595.70000000000005</v>
      </c>
      <c r="AM370" s="44">
        <f t="shared" si="153"/>
        <v>673.76</v>
      </c>
      <c r="AN370" s="40">
        <f t="shared" si="154"/>
        <v>323184</v>
      </c>
      <c r="AO370" s="45">
        <f t="shared" si="155"/>
        <v>2.8574476651868366E-2</v>
      </c>
      <c r="AP370" s="40">
        <f t="shared" si="156"/>
        <v>2029.873672395425</v>
      </c>
      <c r="AQ370" s="41">
        <v>0</v>
      </c>
      <c r="AR370" s="40">
        <f t="shared" si="157"/>
        <v>254176</v>
      </c>
      <c r="AS370" s="40">
        <f t="shared" si="158"/>
        <v>6060</v>
      </c>
      <c r="AT370" s="40">
        <f t="shared" si="159"/>
        <v>6032.25</v>
      </c>
      <c r="AU370" s="40">
        <f t="shared" si="160"/>
        <v>246114</v>
      </c>
      <c r="AV370" s="46">
        <f t="shared" si="161"/>
        <v>254176</v>
      </c>
      <c r="AW370" s="40">
        <f>AX370-AV370</f>
        <v>0</v>
      </c>
      <c r="AX370" s="59">
        <f>IF(D370&gt;AV370,AV370+(D370-AV370),AV370)</f>
        <v>254176</v>
      </c>
    </row>
    <row r="371" spans="1:50" ht="15" customHeight="1" x14ac:dyDescent="0.25">
      <c r="A371" s="51">
        <v>36</v>
      </c>
      <c r="B371" s="51">
        <v>1800</v>
      </c>
      <c r="C371" s="52" t="s">
        <v>529</v>
      </c>
      <c r="D371" s="39">
        <v>11406</v>
      </c>
      <c r="E371" s="40">
        <v>0</v>
      </c>
      <c r="F371" s="41">
        <v>56</v>
      </c>
      <c r="G371" s="40">
        <v>52</v>
      </c>
      <c r="H371" s="42">
        <v>1.9259999999999999</v>
      </c>
      <c r="I371" s="41">
        <v>0</v>
      </c>
      <c r="J371" s="43">
        <f t="shared" si="135"/>
        <v>0</v>
      </c>
      <c r="K371" s="41">
        <v>15</v>
      </c>
      <c r="L371" s="41">
        <v>40</v>
      </c>
      <c r="M371" s="41">
        <v>7</v>
      </c>
      <c r="N371" s="41">
        <f t="shared" si="136"/>
        <v>37.5</v>
      </c>
      <c r="O371" s="41">
        <f t="shared" si="137"/>
        <v>17.5</v>
      </c>
      <c r="P371" s="41">
        <v>118</v>
      </c>
      <c r="Q371" s="41">
        <v>129</v>
      </c>
      <c r="R371" s="41">
        <v>100</v>
      </c>
      <c r="S371" s="41">
        <v>78</v>
      </c>
      <c r="T371" s="57">
        <v>56</v>
      </c>
      <c r="U371" s="53">
        <f t="shared" si="138"/>
        <v>129</v>
      </c>
      <c r="V371" s="44">
        <f t="shared" si="139"/>
        <v>59.69</v>
      </c>
      <c r="W371" s="54">
        <v>28725</v>
      </c>
      <c r="X371" s="55">
        <v>3000</v>
      </c>
      <c r="Y371" s="41">
        <v>3.0307422273771154</v>
      </c>
      <c r="Z371" s="41">
        <f t="shared" si="140"/>
        <v>18.4773</v>
      </c>
      <c r="AA371" s="41">
        <f t="shared" si="141"/>
        <v>200</v>
      </c>
      <c r="AB371" s="41">
        <f t="shared" si="142"/>
        <v>0.426315</v>
      </c>
      <c r="AC371" s="41" t="str">
        <f t="shared" si="143"/>
        <v/>
      </c>
      <c r="AD371" s="41" t="str">
        <f t="shared" si="144"/>
        <v/>
      </c>
      <c r="AE371" s="41">
        <f t="shared" si="145"/>
        <v>610</v>
      </c>
      <c r="AF371" s="41">
        <f t="shared" si="146"/>
        <v>610</v>
      </c>
      <c r="AG371" s="41">
        <f t="shared" si="147"/>
        <v>0</v>
      </c>
      <c r="AH371" s="41" t="str">
        <f t="shared" si="148"/>
        <v/>
      </c>
      <c r="AI371" s="41" t="str">
        <f t="shared" si="149"/>
        <v/>
      </c>
      <c r="AJ371" s="41" t="str">
        <f t="shared" si="150"/>
        <v/>
      </c>
      <c r="AK371" s="41" t="str">
        <f t="shared" si="151"/>
        <v/>
      </c>
      <c r="AL371" s="44">
        <f t="shared" si="152"/>
        <v>610</v>
      </c>
      <c r="AM371" s="44">
        <f t="shared" si="153"/>
        <v>689.93</v>
      </c>
      <c r="AN371" s="40">
        <f t="shared" si="154"/>
        <v>23630</v>
      </c>
      <c r="AO371" s="45">
        <f t="shared" si="155"/>
        <v>2.8574476651868366E-2</v>
      </c>
      <c r="AP371" s="40">
        <f t="shared" si="156"/>
        <v>349.29440259243893</v>
      </c>
      <c r="AQ371" s="41">
        <v>0</v>
      </c>
      <c r="AR371" s="40">
        <f t="shared" si="157"/>
        <v>11755</v>
      </c>
      <c r="AS371" s="40">
        <f t="shared" si="158"/>
        <v>520</v>
      </c>
      <c r="AT371" s="40">
        <f t="shared" si="159"/>
        <v>150</v>
      </c>
      <c r="AU371" s="40">
        <f t="shared" si="160"/>
        <v>11256</v>
      </c>
      <c r="AV371" s="46">
        <f t="shared" si="161"/>
        <v>11755</v>
      </c>
      <c r="AW371" s="40">
        <f>AX371-AV371</f>
        <v>0</v>
      </c>
      <c r="AX371" s="59">
        <f>IF(D371&gt;AV371,AV371+(D371-AV371),AV371)</f>
        <v>11755</v>
      </c>
    </row>
    <row r="372" spans="1:50" ht="15" customHeight="1" x14ac:dyDescent="0.25">
      <c r="A372" s="51">
        <v>36</v>
      </c>
      <c r="B372" s="51">
        <v>1900</v>
      </c>
      <c r="C372" s="52" t="s">
        <v>577</v>
      </c>
      <c r="D372" s="39">
        <v>58049</v>
      </c>
      <c r="E372" s="40">
        <v>0</v>
      </c>
      <c r="F372" s="41">
        <v>200</v>
      </c>
      <c r="G372" s="40">
        <v>172</v>
      </c>
      <c r="H372" s="42">
        <v>1.976</v>
      </c>
      <c r="I372" s="41">
        <v>117</v>
      </c>
      <c r="J372" s="43">
        <f t="shared" si="135"/>
        <v>0.68020000000000003</v>
      </c>
      <c r="K372" s="41">
        <v>20</v>
      </c>
      <c r="L372" s="41">
        <v>116</v>
      </c>
      <c r="M372" s="41">
        <v>29</v>
      </c>
      <c r="N372" s="41">
        <f t="shared" si="136"/>
        <v>17.241400000000002</v>
      </c>
      <c r="O372" s="41">
        <f t="shared" si="137"/>
        <v>25</v>
      </c>
      <c r="P372" s="41">
        <v>351</v>
      </c>
      <c r="Q372" s="41">
        <v>312</v>
      </c>
      <c r="R372" s="41">
        <v>283</v>
      </c>
      <c r="S372" s="41">
        <v>230</v>
      </c>
      <c r="T372" s="57">
        <v>200</v>
      </c>
      <c r="U372" s="53">
        <f t="shared" si="138"/>
        <v>351</v>
      </c>
      <c r="V372" s="44">
        <f t="shared" si="139"/>
        <v>51</v>
      </c>
      <c r="W372" s="54">
        <v>62908</v>
      </c>
      <c r="X372" s="55">
        <v>57998</v>
      </c>
      <c r="Y372" s="41">
        <v>1.8997995357507449</v>
      </c>
      <c r="Z372" s="41">
        <f t="shared" si="140"/>
        <v>105.2743</v>
      </c>
      <c r="AA372" s="41">
        <f t="shared" si="141"/>
        <v>0</v>
      </c>
      <c r="AB372" s="41">
        <f t="shared" si="142"/>
        <v>0.426315</v>
      </c>
      <c r="AC372" s="41" t="str">
        <f t="shared" si="143"/>
        <v/>
      </c>
      <c r="AD372" s="41" t="str">
        <f t="shared" si="144"/>
        <v/>
      </c>
      <c r="AE372" s="41">
        <f t="shared" si="145"/>
        <v>436.42399999999998</v>
      </c>
      <c r="AF372" s="41">
        <f t="shared" si="146"/>
        <v>436.42399999999998</v>
      </c>
      <c r="AG372" s="41">
        <f t="shared" si="147"/>
        <v>0</v>
      </c>
      <c r="AH372" s="41" t="str">
        <f t="shared" si="148"/>
        <v/>
      </c>
      <c r="AI372" s="41" t="str">
        <f t="shared" si="149"/>
        <v/>
      </c>
      <c r="AJ372" s="41" t="str">
        <f t="shared" si="150"/>
        <v/>
      </c>
      <c r="AK372" s="41" t="str">
        <f t="shared" si="151"/>
        <v/>
      </c>
      <c r="AL372" s="44">
        <f t="shared" si="152"/>
        <v>436.42</v>
      </c>
      <c r="AM372" s="44">
        <f t="shared" si="153"/>
        <v>493.61</v>
      </c>
      <c r="AN372" s="40">
        <f t="shared" si="154"/>
        <v>58082</v>
      </c>
      <c r="AO372" s="45">
        <f t="shared" si="155"/>
        <v>2.8574476651868366E-2</v>
      </c>
      <c r="AP372" s="40">
        <f t="shared" si="156"/>
        <v>0.94295772951165613</v>
      </c>
      <c r="AQ372" s="41">
        <v>0</v>
      </c>
      <c r="AR372" s="40">
        <f t="shared" si="157"/>
        <v>58050</v>
      </c>
      <c r="AS372" s="40">
        <f t="shared" si="158"/>
        <v>1720</v>
      </c>
      <c r="AT372" s="40">
        <f t="shared" si="159"/>
        <v>2899.9</v>
      </c>
      <c r="AU372" s="40">
        <f t="shared" si="160"/>
        <v>56329</v>
      </c>
      <c r="AV372" s="46">
        <f t="shared" si="161"/>
        <v>58050</v>
      </c>
      <c r="AW372" s="40">
        <f>AX372-AV372</f>
        <v>0</v>
      </c>
      <c r="AX372" s="59">
        <f>IF(D372&gt;AV372,AV372+(D372-AV372),AV372)</f>
        <v>58050</v>
      </c>
    </row>
    <row r="373" spans="1:50" ht="15" customHeight="1" x14ac:dyDescent="0.25">
      <c r="A373" s="51">
        <v>36</v>
      </c>
      <c r="B373" s="51">
        <v>2000</v>
      </c>
      <c r="C373" s="52" t="s">
        <v>638</v>
      </c>
      <c r="D373" s="39">
        <v>57523</v>
      </c>
      <c r="E373" s="40">
        <v>0</v>
      </c>
      <c r="F373" s="41">
        <v>145</v>
      </c>
      <c r="G373" s="40">
        <v>581</v>
      </c>
      <c r="H373" s="42">
        <v>1.925</v>
      </c>
      <c r="I373" s="41">
        <v>68</v>
      </c>
      <c r="J373" s="43">
        <f t="shared" si="135"/>
        <v>0.11700000000000001</v>
      </c>
      <c r="K373" s="41">
        <v>48</v>
      </c>
      <c r="L373" s="41">
        <v>317</v>
      </c>
      <c r="M373" s="41">
        <v>117</v>
      </c>
      <c r="N373" s="41">
        <f t="shared" si="136"/>
        <v>15.141999999999999</v>
      </c>
      <c r="O373" s="41">
        <f t="shared" si="137"/>
        <v>36.908499999999997</v>
      </c>
      <c r="P373" s="41">
        <v>255</v>
      </c>
      <c r="Q373" s="41">
        <v>237</v>
      </c>
      <c r="R373" s="41">
        <v>199</v>
      </c>
      <c r="S373" s="41">
        <v>188</v>
      </c>
      <c r="T373" s="57">
        <v>145</v>
      </c>
      <c r="U373" s="53">
        <f t="shared" si="138"/>
        <v>255</v>
      </c>
      <c r="V373" s="44">
        <f t="shared" si="139"/>
        <v>0</v>
      </c>
      <c r="W373" s="54">
        <v>782129</v>
      </c>
      <c r="X373" s="55">
        <v>235009</v>
      </c>
      <c r="Y373" s="41">
        <v>0.14589565665941309</v>
      </c>
      <c r="Z373" s="41">
        <f t="shared" si="140"/>
        <v>993.86099999999999</v>
      </c>
      <c r="AA373" s="41">
        <f t="shared" si="141"/>
        <v>0</v>
      </c>
      <c r="AB373" s="41">
        <f t="shared" si="142"/>
        <v>0.426315</v>
      </c>
      <c r="AC373" s="41" t="str">
        <f t="shared" si="143"/>
        <v/>
      </c>
      <c r="AD373" s="41" t="str">
        <f t="shared" si="144"/>
        <v/>
      </c>
      <c r="AE373" s="41">
        <f t="shared" si="145"/>
        <v>586.52700000000004</v>
      </c>
      <c r="AF373" s="41">
        <f t="shared" si="146"/>
        <v>586.52700000000004</v>
      </c>
      <c r="AG373" s="41">
        <f t="shared" si="147"/>
        <v>0</v>
      </c>
      <c r="AH373" s="41" t="str">
        <f t="shared" si="148"/>
        <v/>
      </c>
      <c r="AI373" s="41" t="str">
        <f t="shared" si="149"/>
        <v/>
      </c>
      <c r="AJ373" s="41" t="str">
        <f t="shared" si="150"/>
        <v/>
      </c>
      <c r="AK373" s="41" t="str">
        <f t="shared" si="151"/>
        <v/>
      </c>
      <c r="AL373" s="44">
        <f t="shared" si="152"/>
        <v>586.53</v>
      </c>
      <c r="AM373" s="44">
        <f t="shared" si="153"/>
        <v>663.38</v>
      </c>
      <c r="AN373" s="40">
        <f t="shared" si="154"/>
        <v>51990</v>
      </c>
      <c r="AO373" s="45">
        <f t="shared" si="155"/>
        <v>2.8574476651868366E-2</v>
      </c>
      <c r="AP373" s="40">
        <f t="shared" si="156"/>
        <v>-158.10257931478768</v>
      </c>
      <c r="AQ373" s="41">
        <v>0</v>
      </c>
      <c r="AR373" s="40">
        <f t="shared" si="157"/>
        <v>51990</v>
      </c>
      <c r="AS373" s="40">
        <f t="shared" si="158"/>
        <v>5810</v>
      </c>
      <c r="AT373" s="40">
        <f t="shared" si="159"/>
        <v>11750.45</v>
      </c>
      <c r="AU373" s="40">
        <f t="shared" si="160"/>
        <v>51713</v>
      </c>
      <c r="AV373" s="46">
        <f t="shared" si="161"/>
        <v>51990</v>
      </c>
      <c r="AW373" s="40">
        <f>AX373-AV373</f>
        <v>5533</v>
      </c>
      <c r="AX373" s="59">
        <f>IF(D373&gt;AV373,AV373+(D373-AV373),AV373)</f>
        <v>57523</v>
      </c>
    </row>
    <row r="374" spans="1:50" ht="15" customHeight="1" x14ac:dyDescent="0.25">
      <c r="A374" s="51">
        <v>37</v>
      </c>
      <c r="B374" s="51">
        <v>100</v>
      </c>
      <c r="C374" s="52" t="s">
        <v>55</v>
      </c>
      <c r="D374" s="39">
        <v>51737</v>
      </c>
      <c r="E374" s="40">
        <v>0</v>
      </c>
      <c r="F374" s="41">
        <v>168</v>
      </c>
      <c r="G374" s="40">
        <v>151</v>
      </c>
      <c r="H374" s="42">
        <v>1.9359999999999999</v>
      </c>
      <c r="I374" s="41">
        <v>59</v>
      </c>
      <c r="J374" s="43">
        <f t="shared" si="135"/>
        <v>0.39069999999999999</v>
      </c>
      <c r="K374" s="41">
        <v>52</v>
      </c>
      <c r="L374" s="41">
        <v>126</v>
      </c>
      <c r="M374" s="41">
        <v>30</v>
      </c>
      <c r="N374" s="41">
        <f t="shared" si="136"/>
        <v>41.269800000000004</v>
      </c>
      <c r="O374" s="41">
        <f t="shared" si="137"/>
        <v>23.8095</v>
      </c>
      <c r="P374" s="41">
        <v>263</v>
      </c>
      <c r="Q374" s="41">
        <v>290</v>
      </c>
      <c r="R374" s="41">
        <v>247</v>
      </c>
      <c r="S374" s="41">
        <v>205</v>
      </c>
      <c r="T374" s="57">
        <v>168</v>
      </c>
      <c r="U374" s="53">
        <f t="shared" si="138"/>
        <v>290</v>
      </c>
      <c r="V374" s="44">
        <f t="shared" si="139"/>
        <v>47.93</v>
      </c>
      <c r="W374" s="54">
        <v>129917</v>
      </c>
      <c r="X374" s="55">
        <v>70205</v>
      </c>
      <c r="Y374" s="41">
        <v>0.39961999823937411</v>
      </c>
      <c r="Z374" s="41">
        <f t="shared" si="140"/>
        <v>420.39940000000001</v>
      </c>
      <c r="AA374" s="41">
        <f t="shared" si="141"/>
        <v>0</v>
      </c>
      <c r="AB374" s="41">
        <f t="shared" si="142"/>
        <v>0.426315</v>
      </c>
      <c r="AC374" s="41" t="str">
        <f t="shared" si="143"/>
        <v/>
      </c>
      <c r="AD374" s="41" t="str">
        <f t="shared" si="144"/>
        <v/>
      </c>
      <c r="AE374" s="41">
        <f t="shared" si="145"/>
        <v>428.71699999999998</v>
      </c>
      <c r="AF374" s="41">
        <f t="shared" si="146"/>
        <v>428.71699999999998</v>
      </c>
      <c r="AG374" s="41">
        <f t="shared" si="147"/>
        <v>0</v>
      </c>
      <c r="AH374" s="41" t="str">
        <f t="shared" si="148"/>
        <v/>
      </c>
      <c r="AI374" s="41" t="str">
        <f t="shared" si="149"/>
        <v/>
      </c>
      <c r="AJ374" s="41" t="str">
        <f t="shared" si="150"/>
        <v/>
      </c>
      <c r="AK374" s="41" t="str">
        <f t="shared" si="151"/>
        <v/>
      </c>
      <c r="AL374" s="44">
        <f t="shared" si="152"/>
        <v>428.72</v>
      </c>
      <c r="AM374" s="44">
        <f t="shared" si="153"/>
        <v>484.9</v>
      </c>
      <c r="AN374" s="40">
        <f t="shared" si="154"/>
        <v>17834</v>
      </c>
      <c r="AO374" s="45">
        <f t="shared" si="155"/>
        <v>2.8574476651868366E-2</v>
      </c>
      <c r="AP374" s="40">
        <f t="shared" si="156"/>
        <v>-968.76048192829319</v>
      </c>
      <c r="AQ374" s="41">
        <v>0</v>
      </c>
      <c r="AR374" s="40">
        <f t="shared" si="157"/>
        <v>17834</v>
      </c>
      <c r="AS374" s="40">
        <f t="shared" si="158"/>
        <v>1510</v>
      </c>
      <c r="AT374" s="40">
        <f t="shared" si="159"/>
        <v>3510.25</v>
      </c>
      <c r="AU374" s="40">
        <f t="shared" si="160"/>
        <v>50227</v>
      </c>
      <c r="AV374" s="46">
        <f t="shared" si="161"/>
        <v>50227</v>
      </c>
      <c r="AW374" s="40">
        <f>AX374-AV374</f>
        <v>1510</v>
      </c>
      <c r="AX374" s="59">
        <f>IF(D374&gt;AV374,AV374+(D374-AV374),AV374)</f>
        <v>51737</v>
      </c>
    </row>
    <row r="375" spans="1:50" ht="15" customHeight="1" x14ac:dyDescent="0.25">
      <c r="A375" s="51">
        <v>37</v>
      </c>
      <c r="B375" s="51">
        <v>200</v>
      </c>
      <c r="C375" s="52" t="s">
        <v>84</v>
      </c>
      <c r="D375" s="39">
        <v>56829</v>
      </c>
      <c r="E375" s="40">
        <v>0</v>
      </c>
      <c r="F375" s="41">
        <v>175</v>
      </c>
      <c r="G375" s="40">
        <v>154</v>
      </c>
      <c r="H375" s="42">
        <v>1.8779999999999999</v>
      </c>
      <c r="I375" s="41">
        <v>30</v>
      </c>
      <c r="J375" s="43">
        <f t="shared" si="135"/>
        <v>0.1948</v>
      </c>
      <c r="K375" s="41">
        <v>62</v>
      </c>
      <c r="L375" s="41">
        <v>99</v>
      </c>
      <c r="M375" s="41">
        <v>23</v>
      </c>
      <c r="N375" s="41">
        <f t="shared" si="136"/>
        <v>62.626300000000001</v>
      </c>
      <c r="O375" s="41">
        <f t="shared" si="137"/>
        <v>23.232299999999999</v>
      </c>
      <c r="P375" s="41">
        <v>311</v>
      </c>
      <c r="Q375" s="41">
        <v>329</v>
      </c>
      <c r="R375" s="41">
        <v>251</v>
      </c>
      <c r="S375" s="41">
        <v>210</v>
      </c>
      <c r="T375" s="57">
        <v>175</v>
      </c>
      <c r="U375" s="53">
        <f t="shared" si="138"/>
        <v>329</v>
      </c>
      <c r="V375" s="44">
        <f t="shared" si="139"/>
        <v>53.19</v>
      </c>
      <c r="W375" s="54">
        <v>41671</v>
      </c>
      <c r="X375" s="55">
        <v>103781</v>
      </c>
      <c r="Y375" s="41">
        <v>0.51786880865857299</v>
      </c>
      <c r="Z375" s="41">
        <f t="shared" si="140"/>
        <v>337.92340000000002</v>
      </c>
      <c r="AA375" s="41">
        <f t="shared" si="141"/>
        <v>0</v>
      </c>
      <c r="AB375" s="41">
        <f t="shared" si="142"/>
        <v>0.426315</v>
      </c>
      <c r="AC375" s="41" t="str">
        <f t="shared" si="143"/>
        <v/>
      </c>
      <c r="AD375" s="41" t="str">
        <f t="shared" si="144"/>
        <v/>
      </c>
      <c r="AE375" s="41">
        <f t="shared" si="145"/>
        <v>429.81799999999998</v>
      </c>
      <c r="AF375" s="41">
        <f t="shared" si="146"/>
        <v>429.81799999999998</v>
      </c>
      <c r="AG375" s="41">
        <f t="shared" si="147"/>
        <v>0</v>
      </c>
      <c r="AH375" s="41" t="str">
        <f t="shared" si="148"/>
        <v/>
      </c>
      <c r="AI375" s="41" t="str">
        <f t="shared" si="149"/>
        <v/>
      </c>
      <c r="AJ375" s="41" t="str">
        <f t="shared" si="150"/>
        <v/>
      </c>
      <c r="AK375" s="41" t="str">
        <f t="shared" si="151"/>
        <v/>
      </c>
      <c r="AL375" s="44">
        <f t="shared" si="152"/>
        <v>429.82</v>
      </c>
      <c r="AM375" s="44">
        <f t="shared" si="153"/>
        <v>486.14</v>
      </c>
      <c r="AN375" s="40">
        <f t="shared" si="154"/>
        <v>57101</v>
      </c>
      <c r="AO375" s="45">
        <f t="shared" si="155"/>
        <v>2.8574476651868366E-2</v>
      </c>
      <c r="AP375" s="40">
        <f t="shared" si="156"/>
        <v>7.7722576493081954</v>
      </c>
      <c r="AQ375" s="41">
        <v>0</v>
      </c>
      <c r="AR375" s="40">
        <f t="shared" si="157"/>
        <v>56837</v>
      </c>
      <c r="AS375" s="40">
        <f t="shared" si="158"/>
        <v>1540</v>
      </c>
      <c r="AT375" s="40">
        <f t="shared" si="159"/>
        <v>5189.05</v>
      </c>
      <c r="AU375" s="40">
        <f t="shared" si="160"/>
        <v>55289</v>
      </c>
      <c r="AV375" s="46">
        <f t="shared" si="161"/>
        <v>56837</v>
      </c>
      <c r="AW375" s="40">
        <f>AX375-AV375</f>
        <v>0</v>
      </c>
      <c r="AX375" s="59">
        <f>IF(D375&gt;AV375,AV375+(D375-AV375),AV375)</f>
        <v>56837</v>
      </c>
    </row>
    <row r="376" spans="1:50" ht="15" customHeight="1" x14ac:dyDescent="0.25">
      <c r="A376" s="51">
        <v>37</v>
      </c>
      <c r="B376" s="51">
        <v>300</v>
      </c>
      <c r="C376" s="52" t="s">
        <v>188</v>
      </c>
      <c r="D376" s="39">
        <v>607040</v>
      </c>
      <c r="E376" s="40">
        <v>0</v>
      </c>
      <c r="F376" s="41">
        <v>1540</v>
      </c>
      <c r="G376" s="40">
        <v>1448</v>
      </c>
      <c r="H376" s="42">
        <v>2.0499999999999998</v>
      </c>
      <c r="I376" s="41">
        <v>771</v>
      </c>
      <c r="J376" s="43">
        <f t="shared" si="135"/>
        <v>0.53249999999999997</v>
      </c>
      <c r="K376" s="41">
        <v>268</v>
      </c>
      <c r="L376" s="41">
        <v>809</v>
      </c>
      <c r="M376" s="41">
        <v>287</v>
      </c>
      <c r="N376" s="41">
        <f t="shared" si="136"/>
        <v>33.127299999999998</v>
      </c>
      <c r="O376" s="41">
        <f t="shared" si="137"/>
        <v>35.475899999999996</v>
      </c>
      <c r="P376" s="41">
        <v>1699</v>
      </c>
      <c r="Q376" s="41">
        <v>1901</v>
      </c>
      <c r="R376" s="41">
        <v>1626</v>
      </c>
      <c r="S376" s="41">
        <v>1539</v>
      </c>
      <c r="T376" s="53">
        <v>1540</v>
      </c>
      <c r="U376" s="53">
        <f t="shared" si="138"/>
        <v>1901</v>
      </c>
      <c r="V376" s="44">
        <f t="shared" si="139"/>
        <v>23.83</v>
      </c>
      <c r="W376" s="54">
        <v>671191</v>
      </c>
      <c r="X376" s="55">
        <v>1176789</v>
      </c>
      <c r="Y376" s="41">
        <v>1.4746585698466557</v>
      </c>
      <c r="Z376" s="41">
        <f t="shared" si="140"/>
        <v>1044.3095000000001</v>
      </c>
      <c r="AA376" s="41">
        <f t="shared" si="141"/>
        <v>0</v>
      </c>
      <c r="AB376" s="41">
        <f t="shared" si="142"/>
        <v>0.426315</v>
      </c>
      <c r="AC376" s="41" t="str">
        <f t="shared" si="143"/>
        <v/>
      </c>
      <c r="AD376" s="41" t="str">
        <f t="shared" si="144"/>
        <v/>
      </c>
      <c r="AE376" s="41">
        <f t="shared" si="145"/>
        <v>904.71600000000001</v>
      </c>
      <c r="AF376" s="41">
        <f t="shared" si="146"/>
        <v>630</v>
      </c>
      <c r="AG376" s="41">
        <f t="shared" si="147"/>
        <v>0</v>
      </c>
      <c r="AH376" s="41" t="str">
        <f t="shared" si="148"/>
        <v/>
      </c>
      <c r="AI376" s="41" t="str">
        <f t="shared" si="149"/>
        <v/>
      </c>
      <c r="AJ376" s="41" t="str">
        <f t="shared" si="150"/>
        <v/>
      </c>
      <c r="AK376" s="41" t="str">
        <f t="shared" si="151"/>
        <v/>
      </c>
      <c r="AL376" s="44">
        <f t="shared" si="152"/>
        <v>630</v>
      </c>
      <c r="AM376" s="44">
        <f t="shared" si="153"/>
        <v>712.55</v>
      </c>
      <c r="AN376" s="40">
        <f t="shared" si="154"/>
        <v>745634</v>
      </c>
      <c r="AO376" s="45">
        <f t="shared" si="155"/>
        <v>2.8574476651868366E-2</v>
      </c>
      <c r="AP376" s="40">
        <f t="shared" si="156"/>
        <v>3960.2510170890446</v>
      </c>
      <c r="AQ376" s="41">
        <v>0</v>
      </c>
      <c r="AR376" s="40">
        <f t="shared" si="157"/>
        <v>611000</v>
      </c>
      <c r="AS376" s="40">
        <f t="shared" si="158"/>
        <v>14480</v>
      </c>
      <c r="AT376" s="40">
        <f t="shared" si="159"/>
        <v>58839.450000000004</v>
      </c>
      <c r="AU376" s="40">
        <f t="shared" si="160"/>
        <v>592560</v>
      </c>
      <c r="AV376" s="46">
        <f t="shared" si="161"/>
        <v>611000</v>
      </c>
      <c r="AW376" s="40">
        <f>AX376-AV376</f>
        <v>0</v>
      </c>
      <c r="AX376" s="59">
        <f>IF(D376&gt;AV376,AV376+(D376-AV376),AV376)</f>
        <v>611000</v>
      </c>
    </row>
    <row r="377" spans="1:50" ht="15" customHeight="1" x14ac:dyDescent="0.25">
      <c r="A377" s="51">
        <v>37</v>
      </c>
      <c r="B377" s="51">
        <v>400</v>
      </c>
      <c r="C377" s="52" t="s">
        <v>469</v>
      </c>
      <c r="D377" s="39">
        <v>6683</v>
      </c>
      <c r="E377" s="40">
        <v>0</v>
      </c>
      <c r="F377" s="41">
        <v>47</v>
      </c>
      <c r="G377" s="40">
        <v>37</v>
      </c>
      <c r="H377" s="42">
        <v>2.4670000000000001</v>
      </c>
      <c r="I377" s="41">
        <v>0</v>
      </c>
      <c r="J377" s="43">
        <f t="shared" si="135"/>
        <v>0</v>
      </c>
      <c r="K377" s="41">
        <v>22</v>
      </c>
      <c r="L377" s="41">
        <v>28</v>
      </c>
      <c r="M377" s="41">
        <v>4</v>
      </c>
      <c r="N377" s="41">
        <f t="shared" si="136"/>
        <v>78.571399999999997</v>
      </c>
      <c r="O377" s="41">
        <f t="shared" si="137"/>
        <v>14.285700000000002</v>
      </c>
      <c r="P377" s="41">
        <v>75</v>
      </c>
      <c r="Q377" s="41">
        <v>52</v>
      </c>
      <c r="R377" s="41">
        <v>42</v>
      </c>
      <c r="S377" s="41">
        <v>26</v>
      </c>
      <c r="T377" s="57">
        <v>47</v>
      </c>
      <c r="U377" s="53">
        <f t="shared" si="138"/>
        <v>75</v>
      </c>
      <c r="V377" s="44">
        <f t="shared" si="139"/>
        <v>50.67</v>
      </c>
      <c r="W377" s="54">
        <v>24059</v>
      </c>
      <c r="X377" s="55">
        <v>15502</v>
      </c>
      <c r="Y377" s="41">
        <v>0.30401994140513394</v>
      </c>
      <c r="Z377" s="41">
        <f t="shared" si="140"/>
        <v>154.5951</v>
      </c>
      <c r="AA377" s="41">
        <f t="shared" si="141"/>
        <v>0</v>
      </c>
      <c r="AB377" s="41">
        <f t="shared" si="142"/>
        <v>0.426315</v>
      </c>
      <c r="AC377" s="41" t="str">
        <f t="shared" si="143"/>
        <v/>
      </c>
      <c r="AD377" s="41" t="str">
        <f t="shared" si="144"/>
        <v/>
      </c>
      <c r="AE377" s="41">
        <f t="shared" si="145"/>
        <v>410</v>
      </c>
      <c r="AF377" s="41">
        <f t="shared" si="146"/>
        <v>410</v>
      </c>
      <c r="AG377" s="41">
        <f t="shared" si="147"/>
        <v>0</v>
      </c>
      <c r="AH377" s="41" t="str">
        <f t="shared" si="148"/>
        <v/>
      </c>
      <c r="AI377" s="41" t="str">
        <f t="shared" si="149"/>
        <v/>
      </c>
      <c r="AJ377" s="41" t="str">
        <f t="shared" si="150"/>
        <v/>
      </c>
      <c r="AK377" s="41" t="str">
        <f t="shared" si="151"/>
        <v/>
      </c>
      <c r="AL377" s="44">
        <f t="shared" si="152"/>
        <v>410</v>
      </c>
      <c r="AM377" s="44">
        <f t="shared" si="153"/>
        <v>463.72</v>
      </c>
      <c r="AN377" s="40">
        <f t="shared" si="154"/>
        <v>6901</v>
      </c>
      <c r="AO377" s="45">
        <f t="shared" si="155"/>
        <v>2.8574476651868366E-2</v>
      </c>
      <c r="AP377" s="40">
        <f t="shared" si="156"/>
        <v>6.2292359101073043</v>
      </c>
      <c r="AQ377" s="41">
        <v>0</v>
      </c>
      <c r="AR377" s="40">
        <f t="shared" si="157"/>
        <v>6689</v>
      </c>
      <c r="AS377" s="40">
        <f t="shared" si="158"/>
        <v>370</v>
      </c>
      <c r="AT377" s="40">
        <f t="shared" si="159"/>
        <v>775.1</v>
      </c>
      <c r="AU377" s="40">
        <f t="shared" si="160"/>
        <v>6313</v>
      </c>
      <c r="AV377" s="46">
        <f t="shared" si="161"/>
        <v>6689</v>
      </c>
      <c r="AW377" s="40">
        <f>AX377-AV377</f>
        <v>0</v>
      </c>
      <c r="AX377" s="59">
        <f>IF(D377&gt;AV377,AV377+(D377-AV377),AV377)</f>
        <v>6689</v>
      </c>
    </row>
    <row r="378" spans="1:50" ht="15" customHeight="1" x14ac:dyDescent="0.25">
      <c r="A378" s="51">
        <v>37</v>
      </c>
      <c r="B378" s="51">
        <v>500</v>
      </c>
      <c r="C378" s="52" t="s">
        <v>477</v>
      </c>
      <c r="D378" s="39">
        <v>756931</v>
      </c>
      <c r="E378" s="40">
        <v>0</v>
      </c>
      <c r="F378" s="41">
        <v>1551</v>
      </c>
      <c r="G378" s="40">
        <v>1447</v>
      </c>
      <c r="H378" s="42">
        <v>1.88</v>
      </c>
      <c r="I378" s="41">
        <v>707</v>
      </c>
      <c r="J378" s="43">
        <f t="shared" si="135"/>
        <v>0.48859999999999998</v>
      </c>
      <c r="K378" s="41">
        <v>340</v>
      </c>
      <c r="L378" s="41">
        <v>995</v>
      </c>
      <c r="M378" s="41">
        <v>368</v>
      </c>
      <c r="N378" s="41">
        <f t="shared" si="136"/>
        <v>34.170899999999996</v>
      </c>
      <c r="O378" s="41">
        <f t="shared" si="137"/>
        <v>36.984899999999996</v>
      </c>
      <c r="P378" s="41">
        <v>2242</v>
      </c>
      <c r="Q378" s="41">
        <v>2212</v>
      </c>
      <c r="R378" s="41">
        <v>1951</v>
      </c>
      <c r="S378" s="41">
        <v>1768</v>
      </c>
      <c r="T378" s="53">
        <v>1551</v>
      </c>
      <c r="U378" s="53">
        <f t="shared" si="138"/>
        <v>2242</v>
      </c>
      <c r="V378" s="44">
        <f t="shared" si="139"/>
        <v>35.46</v>
      </c>
      <c r="W378" s="54">
        <v>466847</v>
      </c>
      <c r="X378" s="55">
        <v>568836</v>
      </c>
      <c r="Y378" s="41">
        <v>1.051717228033489</v>
      </c>
      <c r="Z378" s="41">
        <f t="shared" si="140"/>
        <v>1474.731</v>
      </c>
      <c r="AA378" s="41">
        <f t="shared" si="141"/>
        <v>0</v>
      </c>
      <c r="AB378" s="41">
        <f t="shared" si="142"/>
        <v>0.426315</v>
      </c>
      <c r="AC378" s="41" t="str">
        <f t="shared" si="143"/>
        <v/>
      </c>
      <c r="AD378" s="41" t="str">
        <f t="shared" si="144"/>
        <v/>
      </c>
      <c r="AE378" s="41">
        <f t="shared" si="145"/>
        <v>904.34899999999993</v>
      </c>
      <c r="AF378" s="41">
        <f t="shared" si="146"/>
        <v>630</v>
      </c>
      <c r="AG378" s="41">
        <f t="shared" si="147"/>
        <v>0</v>
      </c>
      <c r="AH378" s="41" t="str">
        <f t="shared" si="148"/>
        <v/>
      </c>
      <c r="AI378" s="41" t="str">
        <f t="shared" si="149"/>
        <v/>
      </c>
      <c r="AJ378" s="41" t="str">
        <f t="shared" si="150"/>
        <v/>
      </c>
      <c r="AK378" s="41" t="str">
        <f t="shared" si="151"/>
        <v/>
      </c>
      <c r="AL378" s="44">
        <f t="shared" si="152"/>
        <v>630</v>
      </c>
      <c r="AM378" s="44">
        <f t="shared" si="153"/>
        <v>712.55</v>
      </c>
      <c r="AN378" s="40">
        <f t="shared" si="154"/>
        <v>832036</v>
      </c>
      <c r="AO378" s="45">
        <f t="shared" si="155"/>
        <v>2.8574476651868366E-2</v>
      </c>
      <c r="AP378" s="40">
        <f t="shared" si="156"/>
        <v>2146.0860689385736</v>
      </c>
      <c r="AQ378" s="41">
        <v>0</v>
      </c>
      <c r="AR378" s="40">
        <f t="shared" si="157"/>
        <v>759077</v>
      </c>
      <c r="AS378" s="40">
        <f t="shared" si="158"/>
        <v>14470</v>
      </c>
      <c r="AT378" s="40">
        <f t="shared" si="159"/>
        <v>28441.800000000003</v>
      </c>
      <c r="AU378" s="40">
        <f t="shared" si="160"/>
        <v>742461</v>
      </c>
      <c r="AV378" s="46">
        <f t="shared" si="161"/>
        <v>759077</v>
      </c>
      <c r="AW378" s="40">
        <f>AX378-AV378</f>
        <v>0</v>
      </c>
      <c r="AX378" s="59">
        <f>IF(D378&gt;AV378,AV378+(D378-AV378),AV378)</f>
        <v>759077</v>
      </c>
    </row>
    <row r="379" spans="1:50" ht="15" customHeight="1" x14ac:dyDescent="0.25">
      <c r="A379" s="51">
        <v>37</v>
      </c>
      <c r="B379" s="51">
        <v>600</v>
      </c>
      <c r="C379" s="52" t="s">
        <v>493</v>
      </c>
      <c r="D379" s="39">
        <v>52572</v>
      </c>
      <c r="E379" s="40">
        <v>0</v>
      </c>
      <c r="F379" s="41">
        <v>162</v>
      </c>
      <c r="G379" s="40">
        <v>142</v>
      </c>
      <c r="H379" s="42">
        <v>1.8680000000000001</v>
      </c>
      <c r="I379" s="41">
        <v>36</v>
      </c>
      <c r="J379" s="43">
        <f t="shared" si="135"/>
        <v>0.2535</v>
      </c>
      <c r="K379" s="41">
        <v>70</v>
      </c>
      <c r="L379" s="41">
        <v>108</v>
      </c>
      <c r="M379" s="41">
        <v>18</v>
      </c>
      <c r="N379" s="41">
        <f t="shared" si="136"/>
        <v>64.814799999999991</v>
      </c>
      <c r="O379" s="41">
        <f t="shared" si="137"/>
        <v>16.666700000000002</v>
      </c>
      <c r="P379" s="41">
        <v>264</v>
      </c>
      <c r="Q379" s="41">
        <v>279</v>
      </c>
      <c r="R379" s="41">
        <v>211</v>
      </c>
      <c r="S379" s="41">
        <v>174</v>
      </c>
      <c r="T379" s="57">
        <v>162</v>
      </c>
      <c r="U379" s="53">
        <f t="shared" si="138"/>
        <v>279</v>
      </c>
      <c r="V379" s="44">
        <f t="shared" si="139"/>
        <v>49.1</v>
      </c>
      <c r="W379" s="54">
        <v>29907</v>
      </c>
      <c r="X379" s="55">
        <v>42002</v>
      </c>
      <c r="Y379" s="41">
        <v>0.3819156691073472</v>
      </c>
      <c r="Z379" s="41">
        <f t="shared" si="140"/>
        <v>424.17739999999998</v>
      </c>
      <c r="AA379" s="41">
        <f t="shared" si="141"/>
        <v>0</v>
      </c>
      <c r="AB379" s="41">
        <f t="shared" si="142"/>
        <v>0.426315</v>
      </c>
      <c r="AC379" s="41" t="str">
        <f t="shared" si="143"/>
        <v/>
      </c>
      <c r="AD379" s="41" t="str">
        <f t="shared" si="144"/>
        <v/>
      </c>
      <c r="AE379" s="41">
        <f t="shared" si="145"/>
        <v>425.41399999999999</v>
      </c>
      <c r="AF379" s="41">
        <f t="shared" si="146"/>
        <v>425.41399999999999</v>
      </c>
      <c r="AG379" s="41">
        <f t="shared" si="147"/>
        <v>0</v>
      </c>
      <c r="AH379" s="41" t="str">
        <f t="shared" si="148"/>
        <v/>
      </c>
      <c r="AI379" s="41" t="str">
        <f t="shared" si="149"/>
        <v/>
      </c>
      <c r="AJ379" s="41" t="str">
        <f t="shared" si="150"/>
        <v/>
      </c>
      <c r="AK379" s="41" t="str">
        <f t="shared" si="151"/>
        <v/>
      </c>
      <c r="AL379" s="44">
        <f t="shared" si="152"/>
        <v>425.41</v>
      </c>
      <c r="AM379" s="44">
        <f t="shared" si="153"/>
        <v>481.15</v>
      </c>
      <c r="AN379" s="40">
        <f t="shared" si="154"/>
        <v>55573</v>
      </c>
      <c r="AO379" s="45">
        <f t="shared" si="155"/>
        <v>2.8574476651868366E-2</v>
      </c>
      <c r="AP379" s="40">
        <f t="shared" si="156"/>
        <v>85.752004432256967</v>
      </c>
      <c r="AQ379" s="41">
        <v>0</v>
      </c>
      <c r="AR379" s="40">
        <f t="shared" si="157"/>
        <v>52658</v>
      </c>
      <c r="AS379" s="40">
        <f t="shared" si="158"/>
        <v>1420</v>
      </c>
      <c r="AT379" s="40">
        <f t="shared" si="159"/>
        <v>2100.1</v>
      </c>
      <c r="AU379" s="40">
        <f t="shared" si="160"/>
        <v>51152</v>
      </c>
      <c r="AV379" s="46">
        <f t="shared" si="161"/>
        <v>52658</v>
      </c>
      <c r="AW379" s="40">
        <f>AX379-AV379</f>
        <v>0</v>
      </c>
      <c r="AX379" s="59">
        <f>IF(D379&gt;AV379,AV379+(D379-AV379),AV379)</f>
        <v>52658</v>
      </c>
    </row>
    <row r="380" spans="1:50" ht="15" customHeight="1" x14ac:dyDescent="0.25">
      <c r="A380" s="51">
        <v>37</v>
      </c>
      <c r="B380" s="51">
        <v>700</v>
      </c>
      <c r="C380" s="52" t="s">
        <v>550</v>
      </c>
      <c r="D380" s="39">
        <v>13808</v>
      </c>
      <c r="E380" s="40">
        <v>0</v>
      </c>
      <c r="F380" s="41">
        <v>72</v>
      </c>
      <c r="G380" s="40">
        <v>56</v>
      </c>
      <c r="H380" s="42">
        <v>1.931</v>
      </c>
      <c r="I380" s="41">
        <v>0</v>
      </c>
      <c r="J380" s="43">
        <f t="shared" si="135"/>
        <v>0</v>
      </c>
      <c r="K380" s="41">
        <v>23</v>
      </c>
      <c r="L380" s="41">
        <v>44</v>
      </c>
      <c r="M380" s="41">
        <v>16</v>
      </c>
      <c r="N380" s="41">
        <f t="shared" si="136"/>
        <v>52.272700000000007</v>
      </c>
      <c r="O380" s="41">
        <f t="shared" si="137"/>
        <v>36.363599999999998</v>
      </c>
      <c r="P380" s="41">
        <v>126</v>
      </c>
      <c r="Q380" s="41">
        <v>115</v>
      </c>
      <c r="R380" s="41">
        <v>83</v>
      </c>
      <c r="S380" s="41">
        <v>83</v>
      </c>
      <c r="T380" s="57">
        <v>72</v>
      </c>
      <c r="U380" s="53">
        <f t="shared" si="138"/>
        <v>126</v>
      </c>
      <c r="V380" s="44">
        <f t="shared" si="139"/>
        <v>55.56</v>
      </c>
      <c r="W380" s="54">
        <v>51595</v>
      </c>
      <c r="X380" s="55">
        <v>20044</v>
      </c>
      <c r="Y380" s="41">
        <v>0.15981695668088036</v>
      </c>
      <c r="Z380" s="41">
        <f t="shared" si="140"/>
        <v>450.5154</v>
      </c>
      <c r="AA380" s="41">
        <f t="shared" si="141"/>
        <v>0</v>
      </c>
      <c r="AB380" s="41">
        <f t="shared" si="142"/>
        <v>0.426315</v>
      </c>
      <c r="AC380" s="41" t="str">
        <f t="shared" si="143"/>
        <v/>
      </c>
      <c r="AD380" s="41" t="str">
        <f t="shared" si="144"/>
        <v/>
      </c>
      <c r="AE380" s="41">
        <f t="shared" si="145"/>
        <v>410</v>
      </c>
      <c r="AF380" s="41">
        <f t="shared" si="146"/>
        <v>410</v>
      </c>
      <c r="AG380" s="41">
        <f t="shared" si="147"/>
        <v>0</v>
      </c>
      <c r="AH380" s="41" t="str">
        <f t="shared" si="148"/>
        <v/>
      </c>
      <c r="AI380" s="41" t="str">
        <f t="shared" si="149"/>
        <v/>
      </c>
      <c r="AJ380" s="41" t="str">
        <f t="shared" si="150"/>
        <v/>
      </c>
      <c r="AK380" s="41" t="str">
        <f t="shared" si="151"/>
        <v/>
      </c>
      <c r="AL380" s="44">
        <f t="shared" si="152"/>
        <v>410</v>
      </c>
      <c r="AM380" s="44">
        <f t="shared" si="153"/>
        <v>463.72</v>
      </c>
      <c r="AN380" s="40">
        <f t="shared" si="154"/>
        <v>3973</v>
      </c>
      <c r="AO380" s="45">
        <f t="shared" si="155"/>
        <v>2.8574476651868366E-2</v>
      </c>
      <c r="AP380" s="40">
        <f t="shared" si="156"/>
        <v>-281.02997787112537</v>
      </c>
      <c r="AQ380" s="41">
        <v>0</v>
      </c>
      <c r="AR380" s="40">
        <f t="shared" si="157"/>
        <v>3973</v>
      </c>
      <c r="AS380" s="40">
        <f t="shared" si="158"/>
        <v>560</v>
      </c>
      <c r="AT380" s="40">
        <f t="shared" si="159"/>
        <v>1002.2</v>
      </c>
      <c r="AU380" s="40">
        <f t="shared" si="160"/>
        <v>13248</v>
      </c>
      <c r="AV380" s="46">
        <f t="shared" si="161"/>
        <v>13248</v>
      </c>
      <c r="AW380" s="40">
        <f>AX380-AV380</f>
        <v>560</v>
      </c>
      <c r="AX380" s="59">
        <f>IF(D380&gt;AV380,AV380+(D380-AV380),AV380)</f>
        <v>13808</v>
      </c>
    </row>
    <row r="381" spans="1:50" ht="15" customHeight="1" x14ac:dyDescent="0.25">
      <c r="A381" s="51">
        <v>38</v>
      </c>
      <c r="B381" s="51">
        <v>100</v>
      </c>
      <c r="C381" s="52" t="s">
        <v>48</v>
      </c>
      <c r="D381" s="39">
        <v>1580</v>
      </c>
      <c r="E381" s="40">
        <v>0</v>
      </c>
      <c r="F381" s="41">
        <v>181</v>
      </c>
      <c r="G381" s="40">
        <v>182</v>
      </c>
      <c r="H381" s="42">
        <v>2.0920000000000001</v>
      </c>
      <c r="I381" s="41">
        <v>89</v>
      </c>
      <c r="J381" s="43">
        <f t="shared" si="135"/>
        <v>0.48899999999999999</v>
      </c>
      <c r="K381" s="41">
        <v>13</v>
      </c>
      <c r="L381" s="41">
        <v>135</v>
      </c>
      <c r="M381" s="41">
        <v>75</v>
      </c>
      <c r="N381" s="41">
        <f t="shared" si="136"/>
        <v>9.6295999999999999</v>
      </c>
      <c r="O381" s="41">
        <f t="shared" si="137"/>
        <v>55.555600000000005</v>
      </c>
      <c r="P381" s="41">
        <v>362</v>
      </c>
      <c r="Q381" s="41">
        <v>283</v>
      </c>
      <c r="R381" s="41">
        <v>147</v>
      </c>
      <c r="S381" s="41">
        <v>175</v>
      </c>
      <c r="T381" s="57">
        <v>181</v>
      </c>
      <c r="U381" s="53">
        <f t="shared" si="138"/>
        <v>362</v>
      </c>
      <c r="V381" s="44">
        <f t="shared" si="139"/>
        <v>49.72</v>
      </c>
      <c r="W381" s="54">
        <v>416166</v>
      </c>
      <c r="X381" s="55">
        <v>322855.2</v>
      </c>
      <c r="Y381" s="41">
        <v>1.2591181889645822</v>
      </c>
      <c r="Z381" s="41">
        <f t="shared" si="140"/>
        <v>143.75139999999999</v>
      </c>
      <c r="AA381" s="41">
        <f t="shared" si="141"/>
        <v>0</v>
      </c>
      <c r="AB381" s="41">
        <f t="shared" si="142"/>
        <v>0.426315</v>
      </c>
      <c r="AC381" s="41" t="str">
        <f t="shared" si="143"/>
        <v/>
      </c>
      <c r="AD381" s="41" t="str">
        <f t="shared" si="144"/>
        <v/>
      </c>
      <c r="AE381" s="41">
        <f t="shared" si="145"/>
        <v>440.09399999999999</v>
      </c>
      <c r="AF381" s="41">
        <f t="shared" si="146"/>
        <v>440.09399999999999</v>
      </c>
      <c r="AG381" s="41">
        <f t="shared" si="147"/>
        <v>0</v>
      </c>
      <c r="AH381" s="41" t="str">
        <f t="shared" si="148"/>
        <v/>
      </c>
      <c r="AI381" s="41" t="str">
        <f t="shared" si="149"/>
        <v/>
      </c>
      <c r="AJ381" s="41" t="str">
        <f t="shared" si="150"/>
        <v/>
      </c>
      <c r="AK381" s="41" t="str">
        <f t="shared" si="151"/>
        <v/>
      </c>
      <c r="AL381" s="44">
        <f t="shared" si="152"/>
        <v>440.09</v>
      </c>
      <c r="AM381" s="44">
        <f t="shared" si="153"/>
        <v>497.76</v>
      </c>
      <c r="AN381" s="40">
        <f t="shared" si="154"/>
        <v>0</v>
      </c>
      <c r="AO381" s="45">
        <f t="shared" si="155"/>
        <v>2.8574476651868366E-2</v>
      </c>
      <c r="AP381" s="40">
        <f t="shared" si="156"/>
        <v>-45.147673109952017</v>
      </c>
      <c r="AQ381" s="41">
        <v>0</v>
      </c>
      <c r="AR381" s="40">
        <f t="shared" si="157"/>
        <v>0</v>
      </c>
      <c r="AS381" s="40">
        <f t="shared" si="158"/>
        <v>1820</v>
      </c>
      <c r="AT381" s="40">
        <f t="shared" si="159"/>
        <v>16142.760000000002</v>
      </c>
      <c r="AU381" s="40">
        <f t="shared" si="160"/>
        <v>-240</v>
      </c>
      <c r="AV381" s="46">
        <f t="shared" si="161"/>
        <v>0</v>
      </c>
      <c r="AW381" s="40">
        <f>AX381-AV381</f>
        <v>1580</v>
      </c>
      <c r="AX381" s="59">
        <f>IF(D381&gt;AV381,AV381+(D381-AV381),AV381)</f>
        <v>1580</v>
      </c>
    </row>
    <row r="382" spans="1:50" ht="15" customHeight="1" x14ac:dyDescent="0.25">
      <c r="A382" s="51">
        <v>38</v>
      </c>
      <c r="B382" s="51">
        <v>900</v>
      </c>
      <c r="C382" s="52" t="s">
        <v>770</v>
      </c>
      <c r="D382" s="39">
        <v>1819534</v>
      </c>
      <c r="E382" s="40">
        <v>0</v>
      </c>
      <c r="F382" s="41">
        <v>3745</v>
      </c>
      <c r="G382" s="40">
        <v>3618</v>
      </c>
      <c r="H382" s="42">
        <v>2.105</v>
      </c>
      <c r="I382" s="41">
        <v>1741</v>
      </c>
      <c r="J382" s="43">
        <f t="shared" si="135"/>
        <v>0.48120000000000002</v>
      </c>
      <c r="K382" s="41">
        <v>698</v>
      </c>
      <c r="L382" s="41">
        <v>1857</v>
      </c>
      <c r="M382" s="41">
        <v>551</v>
      </c>
      <c r="N382" s="41">
        <f t="shared" si="136"/>
        <v>37.587499999999999</v>
      </c>
      <c r="O382" s="41">
        <f t="shared" si="137"/>
        <v>29.671500000000002</v>
      </c>
      <c r="P382" s="41">
        <v>4437</v>
      </c>
      <c r="Q382" s="41">
        <v>4039</v>
      </c>
      <c r="R382" s="41">
        <v>3651</v>
      </c>
      <c r="S382" s="41">
        <v>3613</v>
      </c>
      <c r="T382" s="53">
        <v>3745</v>
      </c>
      <c r="U382" s="53">
        <f t="shared" si="138"/>
        <v>4437</v>
      </c>
      <c r="V382" s="44">
        <f t="shared" si="139"/>
        <v>18.46</v>
      </c>
      <c r="W382" s="54">
        <v>2980629</v>
      </c>
      <c r="X382" s="55">
        <v>2205029.2799999998</v>
      </c>
      <c r="Y382" s="41">
        <v>3.3019037153840096</v>
      </c>
      <c r="Z382" s="41">
        <f t="shared" si="140"/>
        <v>1134.1941999999999</v>
      </c>
      <c r="AA382" s="41">
        <f t="shared" si="141"/>
        <v>0</v>
      </c>
      <c r="AB382" s="41">
        <f t="shared" si="142"/>
        <v>0.426315</v>
      </c>
      <c r="AC382" s="41" t="str">
        <f t="shared" si="143"/>
        <v/>
      </c>
      <c r="AD382" s="41" t="str">
        <f t="shared" si="144"/>
        <v/>
      </c>
      <c r="AE382" s="41" t="str">
        <f t="shared" si="145"/>
        <v/>
      </c>
      <c r="AF382" s="41" t="str">
        <f t="shared" si="146"/>
        <v/>
      </c>
      <c r="AG382" s="41">
        <f t="shared" si="147"/>
        <v>1043.2791432499998</v>
      </c>
      <c r="AH382" s="41" t="str">
        <f t="shared" si="148"/>
        <v/>
      </c>
      <c r="AI382" s="41" t="str">
        <f t="shared" si="149"/>
        <v/>
      </c>
      <c r="AJ382" s="41" t="str">
        <f t="shared" si="150"/>
        <v/>
      </c>
      <c r="AK382" s="41" t="str">
        <f t="shared" si="151"/>
        <v/>
      </c>
      <c r="AL382" s="44">
        <f t="shared" si="152"/>
        <v>1043.28</v>
      </c>
      <c r="AM382" s="44">
        <f t="shared" si="153"/>
        <v>1179.98</v>
      </c>
      <c r="AN382" s="40">
        <f t="shared" si="154"/>
        <v>2998481</v>
      </c>
      <c r="AO382" s="45">
        <f t="shared" si="155"/>
        <v>2.8574476651868366E-2</v>
      </c>
      <c r="AP382" s="40">
        <f t="shared" si="156"/>
        <v>33687.793525290253</v>
      </c>
      <c r="AQ382" s="41">
        <v>0</v>
      </c>
      <c r="AR382" s="40">
        <f t="shared" si="157"/>
        <v>1853222</v>
      </c>
      <c r="AS382" s="40">
        <f t="shared" si="158"/>
        <v>36180</v>
      </c>
      <c r="AT382" s="40">
        <f t="shared" si="159"/>
        <v>110251.46399999999</v>
      </c>
      <c r="AU382" s="40">
        <f t="shared" si="160"/>
        <v>1783354</v>
      </c>
      <c r="AV382" s="46">
        <f t="shared" si="161"/>
        <v>1853222</v>
      </c>
      <c r="AW382" s="40">
        <f>AX382-AV382</f>
        <v>0</v>
      </c>
      <c r="AX382" s="59">
        <f>IF(D382&gt;AV382,AV382+(D382-AV382),AV382)</f>
        <v>1853222</v>
      </c>
    </row>
    <row r="383" spans="1:50" ht="15" customHeight="1" x14ac:dyDescent="0.25">
      <c r="A383" s="51">
        <v>38</v>
      </c>
      <c r="B383" s="51">
        <v>1000</v>
      </c>
      <c r="C383" s="52" t="s">
        <v>699</v>
      </c>
      <c r="D383" s="39">
        <v>561334</v>
      </c>
      <c r="E383" s="40">
        <v>0</v>
      </c>
      <c r="F383" s="41">
        <v>1887</v>
      </c>
      <c r="G383" s="40">
        <v>1826</v>
      </c>
      <c r="H383" s="42">
        <v>2.0830000000000002</v>
      </c>
      <c r="I383" s="41">
        <v>894</v>
      </c>
      <c r="J383" s="43">
        <f t="shared" si="135"/>
        <v>0.48959999999999998</v>
      </c>
      <c r="K383" s="41">
        <v>12</v>
      </c>
      <c r="L383" s="41">
        <v>1041</v>
      </c>
      <c r="M383" s="41">
        <v>782</v>
      </c>
      <c r="N383" s="41">
        <f t="shared" si="136"/>
        <v>1.1527000000000001</v>
      </c>
      <c r="O383" s="41">
        <f t="shared" si="137"/>
        <v>75.120100000000008</v>
      </c>
      <c r="P383" s="41">
        <v>3504</v>
      </c>
      <c r="Q383" s="41">
        <v>2917</v>
      </c>
      <c r="R383" s="41">
        <v>1894</v>
      </c>
      <c r="S383" s="41">
        <v>2068</v>
      </c>
      <c r="T383" s="53">
        <v>1887</v>
      </c>
      <c r="U383" s="53">
        <f t="shared" si="138"/>
        <v>3504</v>
      </c>
      <c r="V383" s="44">
        <f t="shared" si="139"/>
        <v>47.89</v>
      </c>
      <c r="W383" s="54">
        <v>1223606</v>
      </c>
      <c r="X383" s="55">
        <v>1493820.77</v>
      </c>
      <c r="Y383" s="41">
        <v>8.3594267618228351</v>
      </c>
      <c r="Z383" s="41">
        <f t="shared" si="140"/>
        <v>225.73320000000001</v>
      </c>
      <c r="AA383" s="41">
        <f t="shared" si="141"/>
        <v>0</v>
      </c>
      <c r="AB383" s="41">
        <f t="shared" si="142"/>
        <v>0.426315</v>
      </c>
      <c r="AC383" s="41" t="str">
        <f t="shared" si="143"/>
        <v/>
      </c>
      <c r="AD383" s="41" t="str">
        <f t="shared" si="144"/>
        <v/>
      </c>
      <c r="AE383" s="41">
        <f t="shared" si="145"/>
        <v>1043.442</v>
      </c>
      <c r="AF383" s="41">
        <f t="shared" si="146"/>
        <v>630</v>
      </c>
      <c r="AG383" s="41">
        <f t="shared" si="147"/>
        <v>0</v>
      </c>
      <c r="AH383" s="41" t="str">
        <f t="shared" si="148"/>
        <v/>
      </c>
      <c r="AI383" s="41" t="str">
        <f t="shared" si="149"/>
        <v/>
      </c>
      <c r="AJ383" s="41" t="str">
        <f t="shared" si="150"/>
        <v/>
      </c>
      <c r="AK383" s="41" t="str">
        <f t="shared" si="151"/>
        <v/>
      </c>
      <c r="AL383" s="44">
        <f t="shared" si="152"/>
        <v>630</v>
      </c>
      <c r="AM383" s="44">
        <f t="shared" si="153"/>
        <v>712.55</v>
      </c>
      <c r="AN383" s="40">
        <f t="shared" si="154"/>
        <v>779475</v>
      </c>
      <c r="AO383" s="45">
        <f t="shared" si="155"/>
        <v>2.8574476651868366E-2</v>
      </c>
      <c r="AP383" s="40">
        <f t="shared" si="156"/>
        <v>6233.2649113152174</v>
      </c>
      <c r="AQ383" s="41">
        <v>0</v>
      </c>
      <c r="AR383" s="40">
        <f t="shared" si="157"/>
        <v>567567</v>
      </c>
      <c r="AS383" s="40">
        <f t="shared" si="158"/>
        <v>18260</v>
      </c>
      <c r="AT383" s="40">
        <f t="shared" si="159"/>
        <v>74691.03850000001</v>
      </c>
      <c r="AU383" s="40">
        <f t="shared" si="160"/>
        <v>543074</v>
      </c>
      <c r="AV383" s="46">
        <f t="shared" si="161"/>
        <v>567567</v>
      </c>
      <c r="AW383" s="40">
        <f>AX383-AV383</f>
        <v>0</v>
      </c>
      <c r="AX383" s="59">
        <f>IF(D383&gt;AV383,AV383+(D383-AV383),AV383)</f>
        <v>567567</v>
      </c>
    </row>
    <row r="384" spans="1:50" ht="15" customHeight="1" x14ac:dyDescent="0.25">
      <c r="A384" s="51">
        <v>39</v>
      </c>
      <c r="B384" s="51">
        <v>100</v>
      </c>
      <c r="C384" s="52" t="s">
        <v>44</v>
      </c>
      <c r="D384" s="39">
        <v>316677</v>
      </c>
      <c r="E384" s="40">
        <v>0</v>
      </c>
      <c r="F384" s="41">
        <v>1106</v>
      </c>
      <c r="G384" s="40">
        <v>1100</v>
      </c>
      <c r="H384" s="42">
        <v>2.0939999999999999</v>
      </c>
      <c r="I384" s="41">
        <v>790</v>
      </c>
      <c r="J384" s="43">
        <f t="shared" si="135"/>
        <v>0.71819999999999995</v>
      </c>
      <c r="K384" s="41">
        <v>99</v>
      </c>
      <c r="L384" s="41">
        <v>584</v>
      </c>
      <c r="M384" s="41">
        <v>177</v>
      </c>
      <c r="N384" s="41">
        <f t="shared" si="136"/>
        <v>16.952100000000002</v>
      </c>
      <c r="O384" s="41">
        <f t="shared" si="137"/>
        <v>30.308200000000003</v>
      </c>
      <c r="P384" s="41">
        <v>1547</v>
      </c>
      <c r="Q384" s="41">
        <v>1170</v>
      </c>
      <c r="R384" s="41">
        <v>1146</v>
      </c>
      <c r="S384" s="41">
        <v>1104</v>
      </c>
      <c r="T384" s="53">
        <v>1106</v>
      </c>
      <c r="U384" s="53">
        <f t="shared" si="138"/>
        <v>1547</v>
      </c>
      <c r="V384" s="44">
        <f t="shared" si="139"/>
        <v>28.89</v>
      </c>
      <c r="W384" s="54">
        <v>897631</v>
      </c>
      <c r="X384" s="55">
        <v>471826</v>
      </c>
      <c r="Y384" s="41">
        <v>4.6608204362336814</v>
      </c>
      <c r="Z384" s="41">
        <f t="shared" si="140"/>
        <v>237.29730000000001</v>
      </c>
      <c r="AA384" s="41">
        <f t="shared" si="141"/>
        <v>0</v>
      </c>
      <c r="AB384" s="41">
        <f t="shared" si="142"/>
        <v>0.426315</v>
      </c>
      <c r="AC384" s="41" t="str">
        <f t="shared" si="143"/>
        <v/>
      </c>
      <c r="AD384" s="41" t="str">
        <f t="shared" si="144"/>
        <v/>
      </c>
      <c r="AE384" s="41">
        <f t="shared" si="145"/>
        <v>777</v>
      </c>
      <c r="AF384" s="41">
        <f t="shared" si="146"/>
        <v>630</v>
      </c>
      <c r="AG384" s="41">
        <f t="shared" si="147"/>
        <v>0</v>
      </c>
      <c r="AH384" s="41" t="str">
        <f t="shared" si="148"/>
        <v/>
      </c>
      <c r="AI384" s="41" t="str">
        <f t="shared" si="149"/>
        <v/>
      </c>
      <c r="AJ384" s="41" t="str">
        <f t="shared" si="150"/>
        <v/>
      </c>
      <c r="AK384" s="41" t="str">
        <f t="shared" si="151"/>
        <v/>
      </c>
      <c r="AL384" s="44">
        <f t="shared" si="152"/>
        <v>630</v>
      </c>
      <c r="AM384" s="44">
        <f t="shared" si="153"/>
        <v>712.55</v>
      </c>
      <c r="AN384" s="40">
        <f t="shared" si="154"/>
        <v>401131</v>
      </c>
      <c r="AO384" s="45">
        <f t="shared" si="155"/>
        <v>2.8574476651868366E-2</v>
      </c>
      <c r="AP384" s="40">
        <f t="shared" si="156"/>
        <v>2413.2288511568909</v>
      </c>
      <c r="AQ384" s="41">
        <v>0</v>
      </c>
      <c r="AR384" s="40">
        <f t="shared" si="157"/>
        <v>319090</v>
      </c>
      <c r="AS384" s="40">
        <f t="shared" si="158"/>
        <v>11000</v>
      </c>
      <c r="AT384" s="40">
        <f t="shared" si="159"/>
        <v>23591.300000000003</v>
      </c>
      <c r="AU384" s="40">
        <f t="shared" si="160"/>
        <v>305677</v>
      </c>
      <c r="AV384" s="46">
        <f t="shared" si="161"/>
        <v>319090</v>
      </c>
      <c r="AW384" s="40">
        <f>AX384-AV384</f>
        <v>0</v>
      </c>
      <c r="AX384" s="59">
        <f>IF(D384&gt;AV384,AV384+(D384-AV384),AV384)</f>
        <v>319090</v>
      </c>
    </row>
    <row r="385" spans="1:50" ht="15" customHeight="1" x14ac:dyDescent="0.25">
      <c r="A385" s="51">
        <v>39</v>
      </c>
      <c r="B385" s="51">
        <v>1200</v>
      </c>
      <c r="C385" s="52" t="s">
        <v>825</v>
      </c>
      <c r="D385" s="39">
        <v>46435</v>
      </c>
      <c r="E385" s="40">
        <v>0</v>
      </c>
      <c r="F385" s="41">
        <v>191</v>
      </c>
      <c r="G385" s="40">
        <v>171</v>
      </c>
      <c r="H385" s="42">
        <v>2.1110000000000002</v>
      </c>
      <c r="I385" s="41">
        <v>0</v>
      </c>
      <c r="J385" s="43">
        <f t="shared" si="135"/>
        <v>0</v>
      </c>
      <c r="K385" s="41">
        <v>26</v>
      </c>
      <c r="L385" s="41">
        <v>89</v>
      </c>
      <c r="M385" s="41">
        <v>23</v>
      </c>
      <c r="N385" s="41">
        <f t="shared" si="136"/>
        <v>29.213499999999996</v>
      </c>
      <c r="O385" s="41">
        <f t="shared" si="137"/>
        <v>25.842700000000001</v>
      </c>
      <c r="P385" s="41">
        <v>220</v>
      </c>
      <c r="Q385" s="41">
        <v>217</v>
      </c>
      <c r="R385" s="41">
        <v>212</v>
      </c>
      <c r="S385" s="41">
        <v>210</v>
      </c>
      <c r="T385" s="57">
        <v>191</v>
      </c>
      <c r="U385" s="53">
        <f t="shared" si="138"/>
        <v>220</v>
      </c>
      <c r="V385" s="44">
        <f t="shared" si="139"/>
        <v>22.27</v>
      </c>
      <c r="W385" s="54">
        <v>81835</v>
      </c>
      <c r="X385" s="55">
        <v>78829</v>
      </c>
      <c r="Y385" s="41">
        <v>0.9740334704253456</v>
      </c>
      <c r="Z385" s="41">
        <f t="shared" si="140"/>
        <v>196.09180000000001</v>
      </c>
      <c r="AA385" s="41">
        <f t="shared" si="141"/>
        <v>0</v>
      </c>
      <c r="AB385" s="41">
        <f t="shared" si="142"/>
        <v>0.426315</v>
      </c>
      <c r="AC385" s="41" t="str">
        <f t="shared" si="143"/>
        <v/>
      </c>
      <c r="AD385" s="41" t="str">
        <f t="shared" si="144"/>
        <v/>
      </c>
      <c r="AE385" s="41">
        <f t="shared" si="145"/>
        <v>436.05700000000002</v>
      </c>
      <c r="AF385" s="41">
        <f t="shared" si="146"/>
        <v>436.05700000000002</v>
      </c>
      <c r="AG385" s="41">
        <f t="shared" si="147"/>
        <v>0</v>
      </c>
      <c r="AH385" s="41" t="str">
        <f t="shared" si="148"/>
        <v/>
      </c>
      <c r="AI385" s="41" t="str">
        <f t="shared" si="149"/>
        <v/>
      </c>
      <c r="AJ385" s="41" t="str">
        <f t="shared" si="150"/>
        <v/>
      </c>
      <c r="AK385" s="41" t="str">
        <f t="shared" si="151"/>
        <v/>
      </c>
      <c r="AL385" s="44">
        <f t="shared" si="152"/>
        <v>436.06</v>
      </c>
      <c r="AM385" s="44">
        <f t="shared" si="153"/>
        <v>493.2</v>
      </c>
      <c r="AN385" s="40">
        <f t="shared" si="154"/>
        <v>49450</v>
      </c>
      <c r="AO385" s="45">
        <f t="shared" si="155"/>
        <v>2.8574476651868366E-2</v>
      </c>
      <c r="AP385" s="40">
        <f t="shared" si="156"/>
        <v>86.152047105383119</v>
      </c>
      <c r="AQ385" s="41">
        <v>0</v>
      </c>
      <c r="AR385" s="40">
        <f t="shared" si="157"/>
        <v>46521</v>
      </c>
      <c r="AS385" s="40">
        <f t="shared" si="158"/>
        <v>1710</v>
      </c>
      <c r="AT385" s="40">
        <f t="shared" si="159"/>
        <v>3941.4500000000003</v>
      </c>
      <c r="AU385" s="40">
        <f t="shared" si="160"/>
        <v>44725</v>
      </c>
      <c r="AV385" s="46">
        <f t="shared" si="161"/>
        <v>46521</v>
      </c>
      <c r="AW385" s="40">
        <f>AX385-AV385</f>
        <v>0</v>
      </c>
      <c r="AX385" s="59">
        <f>IF(D385&gt;AV385,AV385+(D385-AV385),AV385)</f>
        <v>46521</v>
      </c>
    </row>
    <row r="386" spans="1:50" ht="15" customHeight="1" x14ac:dyDescent="0.25">
      <c r="A386" s="51">
        <v>40</v>
      </c>
      <c r="B386" s="51">
        <v>100</v>
      </c>
      <c r="C386" s="52" t="s">
        <v>147</v>
      </c>
      <c r="D386" s="39">
        <v>192957</v>
      </c>
      <c r="E386" s="40">
        <v>0</v>
      </c>
      <c r="F386" s="41">
        <v>719</v>
      </c>
      <c r="G386" s="40">
        <v>748</v>
      </c>
      <c r="H386" s="42">
        <v>2.5790000000000002</v>
      </c>
      <c r="I386" s="41">
        <v>167</v>
      </c>
      <c r="J386" s="43">
        <f t="shared" si="135"/>
        <v>0.2233</v>
      </c>
      <c r="K386" s="41">
        <v>47</v>
      </c>
      <c r="L386" s="41">
        <v>282</v>
      </c>
      <c r="M386" s="41">
        <v>65</v>
      </c>
      <c r="N386" s="41">
        <f t="shared" si="136"/>
        <v>16.666700000000002</v>
      </c>
      <c r="O386" s="41">
        <f t="shared" si="137"/>
        <v>23.049600000000002</v>
      </c>
      <c r="P386" s="41">
        <v>492</v>
      </c>
      <c r="Q386" s="41">
        <v>699</v>
      </c>
      <c r="R386" s="41">
        <v>699</v>
      </c>
      <c r="S386" s="41">
        <v>673</v>
      </c>
      <c r="T386" s="57">
        <v>719</v>
      </c>
      <c r="U386" s="53">
        <f t="shared" si="138"/>
        <v>719</v>
      </c>
      <c r="V386" s="44">
        <f t="shared" si="139"/>
        <v>0</v>
      </c>
      <c r="W386" s="54">
        <v>420036</v>
      </c>
      <c r="X386" s="55">
        <v>324714</v>
      </c>
      <c r="Y386" s="41">
        <v>0.60125992861742994</v>
      </c>
      <c r="Z386" s="41">
        <f t="shared" si="140"/>
        <v>1195.8222000000001</v>
      </c>
      <c r="AA386" s="41">
        <f t="shared" si="141"/>
        <v>0</v>
      </c>
      <c r="AB386" s="41">
        <f t="shared" si="142"/>
        <v>0.426315</v>
      </c>
      <c r="AC386" s="41" t="str">
        <f t="shared" si="143"/>
        <v/>
      </c>
      <c r="AD386" s="41" t="str">
        <f t="shared" si="144"/>
        <v/>
      </c>
      <c r="AE386" s="41">
        <f t="shared" si="145"/>
        <v>647.81600000000003</v>
      </c>
      <c r="AF386" s="41">
        <f t="shared" si="146"/>
        <v>630</v>
      </c>
      <c r="AG386" s="41">
        <f t="shared" si="147"/>
        <v>0</v>
      </c>
      <c r="AH386" s="41" t="str">
        <f t="shared" si="148"/>
        <v/>
      </c>
      <c r="AI386" s="41" t="str">
        <f t="shared" si="149"/>
        <v/>
      </c>
      <c r="AJ386" s="41" t="str">
        <f t="shared" si="150"/>
        <v/>
      </c>
      <c r="AK386" s="41" t="str">
        <f t="shared" si="151"/>
        <v/>
      </c>
      <c r="AL386" s="44">
        <f t="shared" si="152"/>
        <v>630</v>
      </c>
      <c r="AM386" s="44">
        <f t="shared" si="153"/>
        <v>712.55</v>
      </c>
      <c r="AN386" s="40">
        <f t="shared" si="154"/>
        <v>353920</v>
      </c>
      <c r="AO386" s="45">
        <f t="shared" si="155"/>
        <v>2.8574476651868366E-2</v>
      </c>
      <c r="AP386" s="40">
        <f t="shared" si="156"/>
        <v>4599.4334853146875</v>
      </c>
      <c r="AQ386" s="41">
        <v>0</v>
      </c>
      <c r="AR386" s="40">
        <f t="shared" si="157"/>
        <v>197556</v>
      </c>
      <c r="AS386" s="40">
        <f t="shared" si="158"/>
        <v>7480</v>
      </c>
      <c r="AT386" s="40">
        <f t="shared" si="159"/>
        <v>16235.7</v>
      </c>
      <c r="AU386" s="40">
        <f t="shared" si="160"/>
        <v>185477</v>
      </c>
      <c r="AV386" s="46">
        <f t="shared" si="161"/>
        <v>197556</v>
      </c>
      <c r="AW386" s="40">
        <f>AX386-AV386</f>
        <v>0</v>
      </c>
      <c r="AX386" s="59">
        <f>IF(D386&gt;AV386,AV386+(D386-AV386),AV386)</f>
        <v>197556</v>
      </c>
    </row>
    <row r="387" spans="1:50" ht="15" customHeight="1" x14ac:dyDescent="0.25">
      <c r="A387" s="51">
        <v>40</v>
      </c>
      <c r="B387" s="51">
        <v>300</v>
      </c>
      <c r="C387" s="52" t="s">
        <v>350</v>
      </c>
      <c r="D387" s="39">
        <v>2449</v>
      </c>
      <c r="E387" s="40">
        <v>0</v>
      </c>
      <c r="F387" s="41">
        <v>122</v>
      </c>
      <c r="G387" s="40">
        <v>128</v>
      </c>
      <c r="H387" s="42">
        <v>3.048</v>
      </c>
      <c r="I387" s="41">
        <v>0</v>
      </c>
      <c r="J387" s="43">
        <f t="shared" si="135"/>
        <v>0</v>
      </c>
      <c r="K387" s="41">
        <v>0</v>
      </c>
      <c r="L387" s="41">
        <v>52</v>
      </c>
      <c r="M387" s="41">
        <v>12</v>
      </c>
      <c r="N387" s="41">
        <f t="shared" si="136"/>
        <v>0</v>
      </c>
      <c r="O387" s="41">
        <f t="shared" si="137"/>
        <v>23.076900000000002</v>
      </c>
      <c r="P387" s="41">
        <v>72</v>
      </c>
      <c r="Q387" s="41">
        <v>102</v>
      </c>
      <c r="R387" s="41">
        <v>73</v>
      </c>
      <c r="S387" s="41">
        <v>72</v>
      </c>
      <c r="T387" s="57">
        <v>122</v>
      </c>
      <c r="U387" s="53">
        <f t="shared" si="138"/>
        <v>122</v>
      </c>
      <c r="V387" s="44">
        <f t="shared" si="139"/>
        <v>0</v>
      </c>
      <c r="W387" s="54">
        <v>130994</v>
      </c>
      <c r="X387" s="55">
        <v>32001</v>
      </c>
      <c r="Y387" s="41">
        <v>0.5343800820698783</v>
      </c>
      <c r="Z387" s="41">
        <f t="shared" si="140"/>
        <v>228.30189999999999</v>
      </c>
      <c r="AA387" s="41">
        <f t="shared" si="141"/>
        <v>0</v>
      </c>
      <c r="AB387" s="41">
        <f t="shared" si="142"/>
        <v>0.426315</v>
      </c>
      <c r="AC387" s="41" t="str">
        <f t="shared" si="143"/>
        <v/>
      </c>
      <c r="AD387" s="41" t="str">
        <f t="shared" si="144"/>
        <v/>
      </c>
      <c r="AE387" s="41">
        <f t="shared" si="145"/>
        <v>420.27600000000001</v>
      </c>
      <c r="AF387" s="41">
        <f t="shared" si="146"/>
        <v>420.27600000000001</v>
      </c>
      <c r="AG387" s="41">
        <f t="shared" si="147"/>
        <v>0</v>
      </c>
      <c r="AH387" s="41" t="str">
        <f t="shared" si="148"/>
        <v/>
      </c>
      <c r="AI387" s="41" t="str">
        <f t="shared" si="149"/>
        <v/>
      </c>
      <c r="AJ387" s="41" t="str">
        <f t="shared" si="150"/>
        <v/>
      </c>
      <c r="AK387" s="41" t="str">
        <f t="shared" si="151"/>
        <v/>
      </c>
      <c r="AL387" s="44">
        <f t="shared" si="152"/>
        <v>420.28</v>
      </c>
      <c r="AM387" s="44">
        <f t="shared" si="153"/>
        <v>475.35</v>
      </c>
      <c r="AN387" s="40">
        <f t="shared" si="154"/>
        <v>5000</v>
      </c>
      <c r="AO387" s="45">
        <f t="shared" si="155"/>
        <v>2.8574476651868366E-2</v>
      </c>
      <c r="AP387" s="40">
        <f t="shared" si="156"/>
        <v>72.893489938916204</v>
      </c>
      <c r="AQ387" s="41">
        <v>0</v>
      </c>
      <c r="AR387" s="40">
        <f t="shared" si="157"/>
        <v>2522</v>
      </c>
      <c r="AS387" s="40">
        <f t="shared" si="158"/>
        <v>1280</v>
      </c>
      <c r="AT387" s="40">
        <f t="shared" si="159"/>
        <v>1600.0500000000002</v>
      </c>
      <c r="AU387" s="40">
        <f t="shared" si="160"/>
        <v>1169</v>
      </c>
      <c r="AV387" s="46">
        <f t="shared" si="161"/>
        <v>2522</v>
      </c>
      <c r="AW387" s="40">
        <f>AX387-AV387</f>
        <v>0</v>
      </c>
      <c r="AX387" s="59">
        <f>IF(D387&gt;AV387,AV387+(D387-AV387),AV387)</f>
        <v>2522</v>
      </c>
    </row>
    <row r="388" spans="1:50" ht="15" customHeight="1" x14ac:dyDescent="0.25">
      <c r="A388" s="51">
        <v>40</v>
      </c>
      <c r="B388" s="51">
        <v>400</v>
      </c>
      <c r="C388" s="52" t="s">
        <v>400</v>
      </c>
      <c r="D388" s="39">
        <v>189598</v>
      </c>
      <c r="E388" s="40">
        <v>0</v>
      </c>
      <c r="F388" s="41">
        <v>675</v>
      </c>
      <c r="G388" s="40">
        <v>687</v>
      </c>
      <c r="H388" s="42">
        <v>2.29</v>
      </c>
      <c r="I388" s="41">
        <v>340</v>
      </c>
      <c r="J388" s="43">
        <f t="shared" si="135"/>
        <v>0.49490000000000001</v>
      </c>
      <c r="K388" s="41">
        <v>154</v>
      </c>
      <c r="L388" s="41">
        <v>345</v>
      </c>
      <c r="M388" s="41">
        <v>66</v>
      </c>
      <c r="N388" s="41">
        <f t="shared" si="136"/>
        <v>44.637700000000002</v>
      </c>
      <c r="O388" s="41">
        <f t="shared" si="137"/>
        <v>19.130400000000002</v>
      </c>
      <c r="P388" s="41">
        <v>732</v>
      </c>
      <c r="Q388" s="41">
        <v>739</v>
      </c>
      <c r="R388" s="41">
        <v>655</v>
      </c>
      <c r="S388" s="41">
        <v>680</v>
      </c>
      <c r="T388" s="57">
        <v>675</v>
      </c>
      <c r="U388" s="53">
        <f t="shared" si="138"/>
        <v>739</v>
      </c>
      <c r="V388" s="44">
        <f t="shared" si="139"/>
        <v>7.04</v>
      </c>
      <c r="W388" s="54">
        <v>515882</v>
      </c>
      <c r="X388" s="55">
        <v>73109</v>
      </c>
      <c r="Y388" s="41">
        <v>1.0047876669698856</v>
      </c>
      <c r="Z388" s="41">
        <f t="shared" si="140"/>
        <v>671.78369999999995</v>
      </c>
      <c r="AA388" s="41">
        <f t="shared" si="141"/>
        <v>0</v>
      </c>
      <c r="AB388" s="41">
        <f t="shared" si="142"/>
        <v>0.426315</v>
      </c>
      <c r="AC388" s="41" t="str">
        <f t="shared" si="143"/>
        <v/>
      </c>
      <c r="AD388" s="41" t="str">
        <f t="shared" si="144"/>
        <v/>
      </c>
      <c r="AE388" s="41">
        <f t="shared" si="145"/>
        <v>625.42899999999997</v>
      </c>
      <c r="AF388" s="41">
        <f t="shared" si="146"/>
        <v>625.42899999999997</v>
      </c>
      <c r="AG388" s="41">
        <f t="shared" si="147"/>
        <v>0</v>
      </c>
      <c r="AH388" s="41" t="str">
        <f t="shared" si="148"/>
        <v/>
      </c>
      <c r="AI388" s="41" t="str">
        <f t="shared" si="149"/>
        <v/>
      </c>
      <c r="AJ388" s="41" t="str">
        <f t="shared" si="150"/>
        <v/>
      </c>
      <c r="AK388" s="41" t="str">
        <f t="shared" si="151"/>
        <v/>
      </c>
      <c r="AL388" s="44">
        <f t="shared" si="152"/>
        <v>625.42999999999995</v>
      </c>
      <c r="AM388" s="44">
        <f t="shared" si="153"/>
        <v>707.38</v>
      </c>
      <c r="AN388" s="40">
        <f t="shared" si="154"/>
        <v>266042</v>
      </c>
      <c r="AO388" s="45">
        <f t="shared" si="155"/>
        <v>2.8574476651868366E-2</v>
      </c>
      <c r="AP388" s="40">
        <f t="shared" si="156"/>
        <v>2184.3472931754254</v>
      </c>
      <c r="AQ388" s="41">
        <v>0</v>
      </c>
      <c r="AR388" s="40">
        <f t="shared" si="157"/>
        <v>191782</v>
      </c>
      <c r="AS388" s="40">
        <f t="shared" si="158"/>
        <v>6870</v>
      </c>
      <c r="AT388" s="40">
        <f t="shared" si="159"/>
        <v>3655.4500000000003</v>
      </c>
      <c r="AU388" s="40">
        <f t="shared" si="160"/>
        <v>185943</v>
      </c>
      <c r="AV388" s="46">
        <f t="shared" si="161"/>
        <v>191782</v>
      </c>
      <c r="AW388" s="40">
        <f>AX388-AV388</f>
        <v>0</v>
      </c>
      <c r="AX388" s="59">
        <f>IF(D388&gt;AV388,AV388+(D388-AV388),AV388)</f>
        <v>191782</v>
      </c>
    </row>
    <row r="389" spans="1:50" ht="15" customHeight="1" x14ac:dyDescent="0.25">
      <c r="A389" s="51">
        <v>40</v>
      </c>
      <c r="B389" s="51">
        <v>500</v>
      </c>
      <c r="C389" s="52" t="s">
        <v>414</v>
      </c>
      <c r="D389" s="39">
        <v>32578</v>
      </c>
      <c r="E389" s="40">
        <v>0</v>
      </c>
      <c r="F389" s="41">
        <v>134</v>
      </c>
      <c r="G389" s="40">
        <v>145</v>
      </c>
      <c r="H389" s="42">
        <v>2.589</v>
      </c>
      <c r="I389" s="41">
        <v>0</v>
      </c>
      <c r="J389" s="43">
        <f t="shared" si="135"/>
        <v>0</v>
      </c>
      <c r="K389" s="41">
        <v>40</v>
      </c>
      <c r="L389" s="41">
        <v>71</v>
      </c>
      <c r="M389" s="41">
        <v>11</v>
      </c>
      <c r="N389" s="41">
        <f t="shared" si="136"/>
        <v>56.338000000000001</v>
      </c>
      <c r="O389" s="41">
        <f t="shared" si="137"/>
        <v>15.493000000000002</v>
      </c>
      <c r="P389" s="41">
        <v>182</v>
      </c>
      <c r="Q389" s="41">
        <v>177</v>
      </c>
      <c r="R389" s="41">
        <v>167</v>
      </c>
      <c r="S389" s="41">
        <v>148</v>
      </c>
      <c r="T389" s="57">
        <v>134</v>
      </c>
      <c r="U389" s="53">
        <f t="shared" si="138"/>
        <v>182</v>
      </c>
      <c r="V389" s="44">
        <f t="shared" si="139"/>
        <v>20.329999999999998</v>
      </c>
      <c r="W389" s="54">
        <v>70066</v>
      </c>
      <c r="X389" s="55">
        <v>49667</v>
      </c>
      <c r="Y389" s="41">
        <v>0.1361384685952213</v>
      </c>
      <c r="Z389" s="41">
        <f t="shared" si="140"/>
        <v>984.29200000000003</v>
      </c>
      <c r="AA389" s="41">
        <f t="shared" si="141"/>
        <v>0</v>
      </c>
      <c r="AB389" s="41">
        <f t="shared" si="142"/>
        <v>0.426315</v>
      </c>
      <c r="AC389" s="41" t="str">
        <f t="shared" si="143"/>
        <v/>
      </c>
      <c r="AD389" s="41" t="str">
        <f t="shared" si="144"/>
        <v/>
      </c>
      <c r="AE389" s="41">
        <f t="shared" si="145"/>
        <v>426.51499999999999</v>
      </c>
      <c r="AF389" s="41">
        <f t="shared" si="146"/>
        <v>426.51499999999999</v>
      </c>
      <c r="AG389" s="41">
        <f t="shared" si="147"/>
        <v>0</v>
      </c>
      <c r="AH389" s="41" t="str">
        <f t="shared" si="148"/>
        <v/>
      </c>
      <c r="AI389" s="41" t="str">
        <f t="shared" si="149"/>
        <v/>
      </c>
      <c r="AJ389" s="41" t="str">
        <f t="shared" si="150"/>
        <v/>
      </c>
      <c r="AK389" s="41" t="str">
        <f t="shared" si="151"/>
        <v/>
      </c>
      <c r="AL389" s="44">
        <f t="shared" si="152"/>
        <v>426.52</v>
      </c>
      <c r="AM389" s="44">
        <f t="shared" si="153"/>
        <v>482.41</v>
      </c>
      <c r="AN389" s="40">
        <f t="shared" si="154"/>
        <v>40079</v>
      </c>
      <c r="AO389" s="45">
        <f t="shared" si="155"/>
        <v>2.8574476651868366E-2</v>
      </c>
      <c r="AP389" s="40">
        <f t="shared" si="156"/>
        <v>214.33714936566463</v>
      </c>
      <c r="AQ389" s="41">
        <v>0</v>
      </c>
      <c r="AR389" s="40">
        <f t="shared" si="157"/>
        <v>32792</v>
      </c>
      <c r="AS389" s="40">
        <f t="shared" si="158"/>
        <v>1450</v>
      </c>
      <c r="AT389" s="40">
        <f t="shared" si="159"/>
        <v>2483.3500000000004</v>
      </c>
      <c r="AU389" s="40">
        <f t="shared" si="160"/>
        <v>31128</v>
      </c>
      <c r="AV389" s="46">
        <f t="shared" si="161"/>
        <v>32792</v>
      </c>
      <c r="AW389" s="40">
        <f>AX389-AV389</f>
        <v>0</v>
      </c>
      <c r="AX389" s="59">
        <f>IF(D389&gt;AV389,AV389+(D389-AV389),AV389)</f>
        <v>32792</v>
      </c>
    </row>
    <row r="390" spans="1:50" ht="15" customHeight="1" x14ac:dyDescent="0.25">
      <c r="A390" s="51">
        <v>40</v>
      </c>
      <c r="B390" s="51">
        <v>600</v>
      </c>
      <c r="C390" s="52" t="s">
        <v>445</v>
      </c>
      <c r="D390" s="39">
        <v>860858</v>
      </c>
      <c r="E390" s="40">
        <v>0</v>
      </c>
      <c r="F390" s="41">
        <v>2499</v>
      </c>
      <c r="G390" s="40">
        <v>2567</v>
      </c>
      <c r="H390" s="42">
        <v>2.669</v>
      </c>
      <c r="I390" s="41">
        <v>1160</v>
      </c>
      <c r="J390" s="43">
        <f t="shared" si="135"/>
        <v>0.45190000000000002</v>
      </c>
      <c r="K390" s="41">
        <v>214</v>
      </c>
      <c r="L390" s="41">
        <v>1002</v>
      </c>
      <c r="M390" s="41">
        <v>328</v>
      </c>
      <c r="N390" s="41">
        <f t="shared" si="136"/>
        <v>21.357300000000002</v>
      </c>
      <c r="O390" s="41">
        <f t="shared" si="137"/>
        <v>32.734499999999997</v>
      </c>
      <c r="P390" s="41">
        <v>1890</v>
      </c>
      <c r="Q390" s="41">
        <v>1967</v>
      </c>
      <c r="R390" s="41">
        <v>2006</v>
      </c>
      <c r="S390" s="41">
        <v>2240</v>
      </c>
      <c r="T390" s="53">
        <v>2499</v>
      </c>
      <c r="U390" s="53">
        <f t="shared" si="138"/>
        <v>2499</v>
      </c>
      <c r="V390" s="44">
        <f t="shared" si="139"/>
        <v>0</v>
      </c>
      <c r="W390" s="54">
        <v>1588162</v>
      </c>
      <c r="X390" s="55">
        <v>1119200</v>
      </c>
      <c r="Y390" s="41">
        <v>1.5093104678477274</v>
      </c>
      <c r="Z390" s="41">
        <f t="shared" si="140"/>
        <v>1655.723</v>
      </c>
      <c r="AA390" s="41">
        <f t="shared" si="141"/>
        <v>0</v>
      </c>
      <c r="AB390" s="41">
        <f t="shared" si="142"/>
        <v>0.426315</v>
      </c>
      <c r="AC390" s="41">
        <f t="shared" si="143"/>
        <v>0.13400000000000001</v>
      </c>
      <c r="AD390" s="41" t="str">
        <f t="shared" si="144"/>
        <v/>
      </c>
      <c r="AE390" s="41" t="str">
        <f t="shared" si="145"/>
        <v/>
      </c>
      <c r="AF390" s="41" t="str">
        <f t="shared" si="146"/>
        <v/>
      </c>
      <c r="AG390" s="41">
        <f t="shared" si="147"/>
        <v>616.92324746999998</v>
      </c>
      <c r="AH390" s="41" t="str">
        <f t="shared" si="148"/>
        <v/>
      </c>
      <c r="AI390" s="41">
        <f t="shared" si="149"/>
        <v>628.24771516098008</v>
      </c>
      <c r="AJ390" s="41" t="str">
        <f t="shared" si="150"/>
        <v/>
      </c>
      <c r="AK390" s="41">
        <f t="shared" si="151"/>
        <v>1</v>
      </c>
      <c r="AL390" s="44">
        <f t="shared" si="152"/>
        <v>628.25</v>
      </c>
      <c r="AM390" s="44">
        <f t="shared" si="153"/>
        <v>710.57</v>
      </c>
      <c r="AN390" s="40">
        <f t="shared" si="154"/>
        <v>1146976</v>
      </c>
      <c r="AO390" s="45">
        <f t="shared" si="155"/>
        <v>2.8574476651868366E-2</v>
      </c>
      <c r="AP390" s="40">
        <f t="shared" si="156"/>
        <v>8175.6721106792729</v>
      </c>
      <c r="AQ390" s="41">
        <v>0</v>
      </c>
      <c r="AR390" s="40">
        <f t="shared" si="157"/>
        <v>869034</v>
      </c>
      <c r="AS390" s="40">
        <f t="shared" si="158"/>
        <v>25670</v>
      </c>
      <c r="AT390" s="40">
        <f t="shared" si="159"/>
        <v>55960</v>
      </c>
      <c r="AU390" s="40">
        <f t="shared" si="160"/>
        <v>835188</v>
      </c>
      <c r="AV390" s="46">
        <f t="shared" si="161"/>
        <v>869034</v>
      </c>
      <c r="AW390" s="40">
        <f>AX390-AV390</f>
        <v>0</v>
      </c>
      <c r="AX390" s="59">
        <f>IF(D390&gt;AV390,AV390+(D390-AV390),AV390)</f>
        <v>869034</v>
      </c>
    </row>
    <row r="391" spans="1:50" ht="15" customHeight="1" x14ac:dyDescent="0.25">
      <c r="A391" s="51">
        <v>40</v>
      </c>
      <c r="B391" s="51">
        <v>700</v>
      </c>
      <c r="C391" s="52" t="s">
        <v>451</v>
      </c>
      <c r="D391" s="39">
        <v>1042521</v>
      </c>
      <c r="E391" s="40">
        <v>0</v>
      </c>
      <c r="F391" s="41">
        <v>4058</v>
      </c>
      <c r="G391" s="40">
        <v>4150</v>
      </c>
      <c r="H391" s="42">
        <v>2.4079999999999999</v>
      </c>
      <c r="I391" s="41">
        <v>3008</v>
      </c>
      <c r="J391" s="43">
        <f t="shared" si="135"/>
        <v>0.7248</v>
      </c>
      <c r="K391" s="41">
        <v>358</v>
      </c>
      <c r="L391" s="41">
        <v>1706</v>
      </c>
      <c r="M391" s="41">
        <v>473</v>
      </c>
      <c r="N391" s="41">
        <f t="shared" si="136"/>
        <v>20.9848</v>
      </c>
      <c r="O391" s="41">
        <f t="shared" si="137"/>
        <v>27.725699999999996</v>
      </c>
      <c r="P391" s="41">
        <v>3745</v>
      </c>
      <c r="Q391" s="41">
        <v>3763</v>
      </c>
      <c r="R391" s="41">
        <v>3714</v>
      </c>
      <c r="S391" s="41">
        <v>3922</v>
      </c>
      <c r="T391" s="53">
        <v>4058</v>
      </c>
      <c r="U391" s="53">
        <f t="shared" si="138"/>
        <v>4058</v>
      </c>
      <c r="V391" s="44">
        <f t="shared" si="139"/>
        <v>0</v>
      </c>
      <c r="W391" s="54">
        <v>3684327</v>
      </c>
      <c r="X391" s="55">
        <v>2636568</v>
      </c>
      <c r="Y391" s="41">
        <v>5.6243418888427286</v>
      </c>
      <c r="Z391" s="41">
        <f t="shared" si="140"/>
        <v>721.50660000000005</v>
      </c>
      <c r="AA391" s="41">
        <f t="shared" si="141"/>
        <v>0</v>
      </c>
      <c r="AB391" s="41">
        <f t="shared" si="142"/>
        <v>0.426315</v>
      </c>
      <c r="AC391" s="41" t="str">
        <f t="shared" si="143"/>
        <v/>
      </c>
      <c r="AD391" s="41" t="str">
        <f t="shared" si="144"/>
        <v/>
      </c>
      <c r="AE391" s="41" t="str">
        <f t="shared" si="145"/>
        <v/>
      </c>
      <c r="AF391" s="41" t="str">
        <f t="shared" si="146"/>
        <v/>
      </c>
      <c r="AG391" s="41">
        <f t="shared" si="147"/>
        <v>630.90869991999989</v>
      </c>
      <c r="AH391" s="41" t="str">
        <f t="shared" si="148"/>
        <v/>
      </c>
      <c r="AI391" s="41" t="str">
        <f t="shared" si="149"/>
        <v/>
      </c>
      <c r="AJ391" s="41" t="str">
        <f t="shared" si="150"/>
        <v/>
      </c>
      <c r="AK391" s="41" t="str">
        <f t="shared" si="151"/>
        <v/>
      </c>
      <c r="AL391" s="44">
        <f t="shared" si="152"/>
        <v>630.91</v>
      </c>
      <c r="AM391" s="44">
        <f t="shared" si="153"/>
        <v>713.58</v>
      </c>
      <c r="AN391" s="40">
        <f t="shared" si="154"/>
        <v>1390673</v>
      </c>
      <c r="AO391" s="45">
        <f t="shared" si="155"/>
        <v>2.8574476651868366E-2</v>
      </c>
      <c r="AP391" s="40">
        <f t="shared" si="156"/>
        <v>9948.2611953012747</v>
      </c>
      <c r="AQ391" s="41">
        <v>0</v>
      </c>
      <c r="AR391" s="40">
        <f t="shared" si="157"/>
        <v>1052469</v>
      </c>
      <c r="AS391" s="40">
        <f t="shared" si="158"/>
        <v>41500</v>
      </c>
      <c r="AT391" s="40">
        <f t="shared" si="159"/>
        <v>131828.4</v>
      </c>
      <c r="AU391" s="40">
        <f t="shared" si="160"/>
        <v>1001021</v>
      </c>
      <c r="AV391" s="46">
        <f t="shared" si="161"/>
        <v>1052469</v>
      </c>
      <c r="AW391" s="40">
        <f>AX391-AV391</f>
        <v>0</v>
      </c>
      <c r="AX391" s="59">
        <f>IF(D391&gt;AV391,AV391+(D391-AV391),AV391)</f>
        <v>1052469</v>
      </c>
    </row>
    <row r="392" spans="1:50" ht="15" customHeight="1" x14ac:dyDescent="0.25">
      <c r="A392" s="51">
        <v>40</v>
      </c>
      <c r="B392" s="51">
        <v>800</v>
      </c>
      <c r="C392" s="52" t="s">
        <v>531</v>
      </c>
      <c r="D392" s="39">
        <v>876514</v>
      </c>
      <c r="E392" s="40">
        <v>0</v>
      </c>
      <c r="F392" s="41">
        <v>2956</v>
      </c>
      <c r="G392" s="40">
        <v>3150</v>
      </c>
      <c r="H392" s="42">
        <v>2.4729999999999999</v>
      </c>
      <c r="I392" s="41">
        <v>1080</v>
      </c>
      <c r="J392" s="43">
        <f t="shared" si="135"/>
        <v>0.34289999999999998</v>
      </c>
      <c r="K392" s="41">
        <v>392</v>
      </c>
      <c r="L392" s="41">
        <v>1335</v>
      </c>
      <c r="M392" s="41">
        <v>401</v>
      </c>
      <c r="N392" s="41">
        <f t="shared" si="136"/>
        <v>29.363299999999999</v>
      </c>
      <c r="O392" s="41">
        <f t="shared" si="137"/>
        <v>30.037500000000001</v>
      </c>
      <c r="P392" s="41">
        <v>2281</v>
      </c>
      <c r="Q392" s="41">
        <v>2349</v>
      </c>
      <c r="R392" s="41">
        <v>2399</v>
      </c>
      <c r="S392" s="41">
        <v>2794</v>
      </c>
      <c r="T392" s="53">
        <v>2956</v>
      </c>
      <c r="U392" s="53">
        <f t="shared" si="138"/>
        <v>2956</v>
      </c>
      <c r="V392" s="44">
        <f t="shared" si="139"/>
        <v>0</v>
      </c>
      <c r="W392" s="54">
        <v>2546305</v>
      </c>
      <c r="X392" s="55">
        <v>1605382</v>
      </c>
      <c r="Y392" s="41">
        <v>2.6198526788541106</v>
      </c>
      <c r="Z392" s="41">
        <f t="shared" si="140"/>
        <v>1128.3077000000001</v>
      </c>
      <c r="AA392" s="41">
        <f t="shared" si="141"/>
        <v>0</v>
      </c>
      <c r="AB392" s="41">
        <f t="shared" si="142"/>
        <v>0.426315</v>
      </c>
      <c r="AC392" s="41" t="str">
        <f t="shared" si="143"/>
        <v/>
      </c>
      <c r="AD392" s="41" t="str">
        <f t="shared" si="144"/>
        <v/>
      </c>
      <c r="AE392" s="41" t="str">
        <f t="shared" si="145"/>
        <v/>
      </c>
      <c r="AF392" s="41" t="str">
        <f t="shared" si="146"/>
        <v/>
      </c>
      <c r="AG392" s="41">
        <f t="shared" si="147"/>
        <v>675.31643407000001</v>
      </c>
      <c r="AH392" s="41" t="str">
        <f t="shared" si="148"/>
        <v/>
      </c>
      <c r="AI392" s="41" t="str">
        <f t="shared" si="149"/>
        <v/>
      </c>
      <c r="AJ392" s="41" t="str">
        <f t="shared" si="150"/>
        <v/>
      </c>
      <c r="AK392" s="41" t="str">
        <f t="shared" si="151"/>
        <v/>
      </c>
      <c r="AL392" s="44">
        <f t="shared" si="152"/>
        <v>675.32</v>
      </c>
      <c r="AM392" s="44">
        <f t="shared" si="153"/>
        <v>763.81</v>
      </c>
      <c r="AN392" s="40">
        <f t="shared" si="154"/>
        <v>1320473</v>
      </c>
      <c r="AO392" s="45">
        <f t="shared" si="155"/>
        <v>2.8574476651868366E-2</v>
      </c>
      <c r="AP392" s="40">
        <f t="shared" si="156"/>
        <v>12685.896079886828</v>
      </c>
      <c r="AQ392" s="41">
        <v>0</v>
      </c>
      <c r="AR392" s="40">
        <f t="shared" si="157"/>
        <v>889200</v>
      </c>
      <c r="AS392" s="40">
        <f t="shared" si="158"/>
        <v>31500</v>
      </c>
      <c r="AT392" s="40">
        <f t="shared" si="159"/>
        <v>80269.100000000006</v>
      </c>
      <c r="AU392" s="40">
        <f t="shared" si="160"/>
        <v>845014</v>
      </c>
      <c r="AV392" s="46">
        <f t="shared" si="161"/>
        <v>889200</v>
      </c>
      <c r="AW392" s="40">
        <f>AX392-AV392</f>
        <v>0</v>
      </c>
      <c r="AX392" s="59">
        <f>IF(D392&gt;AV392,AV392+(D392-AV392),AV392)</f>
        <v>889200</v>
      </c>
    </row>
    <row r="393" spans="1:50" ht="15" customHeight="1" x14ac:dyDescent="0.25">
      <c r="A393" s="51">
        <v>40</v>
      </c>
      <c r="B393" s="51">
        <v>1100</v>
      </c>
      <c r="C393" s="52" t="s">
        <v>806</v>
      </c>
      <c r="D393" s="39">
        <v>535984</v>
      </c>
      <c r="E393" s="40">
        <v>0</v>
      </c>
      <c r="F393" s="41">
        <v>1868</v>
      </c>
      <c r="G393" s="40">
        <v>1920</v>
      </c>
      <c r="H393" s="42">
        <v>2.2810000000000001</v>
      </c>
      <c r="I393" s="41">
        <v>482</v>
      </c>
      <c r="J393" s="43">
        <f t="shared" si="135"/>
        <v>0.251</v>
      </c>
      <c r="K393" s="41">
        <v>344</v>
      </c>
      <c r="L393" s="41">
        <v>1032</v>
      </c>
      <c r="M393" s="41">
        <v>299</v>
      </c>
      <c r="N393" s="41">
        <f t="shared" si="136"/>
        <v>33.333300000000001</v>
      </c>
      <c r="O393" s="41">
        <f t="shared" si="137"/>
        <v>28.972900000000003</v>
      </c>
      <c r="P393" s="41">
        <v>1539</v>
      </c>
      <c r="Q393" s="41">
        <v>1717</v>
      </c>
      <c r="R393" s="41">
        <v>1771</v>
      </c>
      <c r="S393" s="41">
        <v>1833</v>
      </c>
      <c r="T393" s="53">
        <v>1868</v>
      </c>
      <c r="U393" s="53">
        <f t="shared" si="138"/>
        <v>1868</v>
      </c>
      <c r="V393" s="44">
        <f t="shared" si="139"/>
        <v>0</v>
      </c>
      <c r="W393" s="54">
        <v>1453016</v>
      </c>
      <c r="X393" s="55">
        <v>867077</v>
      </c>
      <c r="Y393" s="41">
        <v>2.3317173670302718</v>
      </c>
      <c r="Z393" s="41">
        <f t="shared" si="140"/>
        <v>801.12630000000001</v>
      </c>
      <c r="AA393" s="41">
        <f t="shared" si="141"/>
        <v>0</v>
      </c>
      <c r="AB393" s="41">
        <f t="shared" si="142"/>
        <v>0.426315</v>
      </c>
      <c r="AC393" s="41" t="str">
        <f t="shared" si="143"/>
        <v/>
      </c>
      <c r="AD393" s="41" t="str">
        <f t="shared" si="144"/>
        <v/>
      </c>
      <c r="AE393" s="41">
        <f t="shared" si="145"/>
        <v>1077.94</v>
      </c>
      <c r="AF393" s="41">
        <f t="shared" si="146"/>
        <v>630</v>
      </c>
      <c r="AG393" s="41">
        <f t="shared" si="147"/>
        <v>0</v>
      </c>
      <c r="AH393" s="41" t="str">
        <f t="shared" si="148"/>
        <v/>
      </c>
      <c r="AI393" s="41" t="str">
        <f t="shared" si="149"/>
        <v/>
      </c>
      <c r="AJ393" s="41" t="str">
        <f t="shared" si="150"/>
        <v/>
      </c>
      <c r="AK393" s="41" t="str">
        <f t="shared" si="151"/>
        <v/>
      </c>
      <c r="AL393" s="44">
        <f t="shared" si="152"/>
        <v>630</v>
      </c>
      <c r="AM393" s="44">
        <f t="shared" si="153"/>
        <v>712.55</v>
      </c>
      <c r="AN393" s="40">
        <f t="shared" si="154"/>
        <v>748653</v>
      </c>
      <c r="AO393" s="45">
        <f t="shared" si="155"/>
        <v>2.8574476651868366E-2</v>
      </c>
      <c r="AP393" s="40">
        <f t="shared" si="156"/>
        <v>6076.9053750761932</v>
      </c>
      <c r="AQ393" s="41">
        <v>0</v>
      </c>
      <c r="AR393" s="40">
        <f t="shared" si="157"/>
        <v>542061</v>
      </c>
      <c r="AS393" s="40">
        <f t="shared" si="158"/>
        <v>19200</v>
      </c>
      <c r="AT393" s="40">
        <f t="shared" si="159"/>
        <v>43353.850000000006</v>
      </c>
      <c r="AU393" s="40">
        <f t="shared" si="160"/>
        <v>516784</v>
      </c>
      <c r="AV393" s="46">
        <f t="shared" si="161"/>
        <v>542061</v>
      </c>
      <c r="AW393" s="40">
        <f>AX393-AV393</f>
        <v>0</v>
      </c>
      <c r="AX393" s="59">
        <f>IF(D393&gt;AV393,AV393+(D393-AV393),AV393)</f>
        <v>542061</v>
      </c>
    </row>
    <row r="394" spans="1:50" ht="15" customHeight="1" x14ac:dyDescent="0.25">
      <c r="A394" s="51">
        <v>40</v>
      </c>
      <c r="B394" s="51">
        <v>6800</v>
      </c>
      <c r="C394" s="52" t="s">
        <v>243</v>
      </c>
      <c r="D394" s="39">
        <v>18584</v>
      </c>
      <c r="E394" s="40">
        <v>0</v>
      </c>
      <c r="F394" s="41">
        <v>652</v>
      </c>
      <c r="G394" s="40">
        <v>737</v>
      </c>
      <c r="H394" s="42">
        <v>2.3719999999999999</v>
      </c>
      <c r="I394" s="41">
        <v>204</v>
      </c>
      <c r="J394" s="43">
        <f t="shared" si="135"/>
        <v>0.27679999999999999</v>
      </c>
      <c r="K394" s="41">
        <v>99</v>
      </c>
      <c r="L394" s="41">
        <v>423</v>
      </c>
      <c r="M394" s="41">
        <v>76</v>
      </c>
      <c r="N394" s="41">
        <f t="shared" si="136"/>
        <v>23.404299999999999</v>
      </c>
      <c r="O394" s="41">
        <f t="shared" si="137"/>
        <v>17.966899999999999</v>
      </c>
      <c r="P394" s="41">
        <v>445</v>
      </c>
      <c r="Q394" s="41">
        <v>454</v>
      </c>
      <c r="R394" s="41">
        <v>445</v>
      </c>
      <c r="S394" s="41">
        <v>486</v>
      </c>
      <c r="T394" s="57">
        <v>652</v>
      </c>
      <c r="U394" s="53">
        <f t="shared" si="138"/>
        <v>652</v>
      </c>
      <c r="V394" s="44">
        <f t="shared" si="139"/>
        <v>0</v>
      </c>
      <c r="W394" s="54">
        <v>1132046</v>
      </c>
      <c r="X394" s="55">
        <v>691655</v>
      </c>
      <c r="Y394" s="41">
        <v>1.2042144596808944</v>
      </c>
      <c r="Z394" s="41">
        <f t="shared" si="140"/>
        <v>541.43179999999995</v>
      </c>
      <c r="AA394" s="41">
        <f t="shared" si="141"/>
        <v>0</v>
      </c>
      <c r="AB394" s="41">
        <f t="shared" si="142"/>
        <v>0.426315</v>
      </c>
      <c r="AC394" s="41" t="str">
        <f t="shared" si="143"/>
        <v/>
      </c>
      <c r="AD394" s="41" t="str">
        <f t="shared" si="144"/>
        <v/>
      </c>
      <c r="AE394" s="41">
        <f t="shared" si="145"/>
        <v>643.779</v>
      </c>
      <c r="AF394" s="41">
        <f t="shared" si="146"/>
        <v>630</v>
      </c>
      <c r="AG394" s="41">
        <f t="shared" si="147"/>
        <v>0</v>
      </c>
      <c r="AH394" s="41" t="str">
        <f t="shared" si="148"/>
        <v/>
      </c>
      <c r="AI394" s="41" t="str">
        <f t="shared" si="149"/>
        <v/>
      </c>
      <c r="AJ394" s="41" t="str">
        <f t="shared" si="150"/>
        <v/>
      </c>
      <c r="AK394" s="41" t="str">
        <f t="shared" si="151"/>
        <v/>
      </c>
      <c r="AL394" s="44">
        <f t="shared" si="152"/>
        <v>630</v>
      </c>
      <c r="AM394" s="44">
        <f t="shared" si="153"/>
        <v>712.55</v>
      </c>
      <c r="AN394" s="40">
        <f t="shared" si="154"/>
        <v>42541</v>
      </c>
      <c r="AO394" s="45">
        <f t="shared" si="155"/>
        <v>2.8574476651868366E-2</v>
      </c>
      <c r="AP394" s="40">
        <f t="shared" si="156"/>
        <v>684.55873714881045</v>
      </c>
      <c r="AQ394" s="41">
        <v>0</v>
      </c>
      <c r="AR394" s="40">
        <f t="shared" si="157"/>
        <v>19269</v>
      </c>
      <c r="AS394" s="40">
        <f t="shared" si="158"/>
        <v>7370</v>
      </c>
      <c r="AT394" s="40">
        <f t="shared" si="159"/>
        <v>34582.75</v>
      </c>
      <c r="AU394" s="40">
        <f t="shared" si="160"/>
        <v>11214</v>
      </c>
      <c r="AV394" s="46">
        <f t="shared" si="161"/>
        <v>19269</v>
      </c>
      <c r="AW394" s="40">
        <f>AX394-AV394</f>
        <v>0</v>
      </c>
      <c r="AX394" s="59">
        <f>IF(D394&gt;AV394,AV394+(D394-AV394),AV394)</f>
        <v>19269</v>
      </c>
    </row>
    <row r="395" spans="1:50" ht="15" customHeight="1" x14ac:dyDescent="0.25">
      <c r="A395" s="51">
        <v>41</v>
      </c>
      <c r="B395" s="51">
        <v>100</v>
      </c>
      <c r="C395" s="52" t="s">
        <v>22</v>
      </c>
      <c r="D395" s="39">
        <v>23584</v>
      </c>
      <c r="E395" s="40">
        <v>0</v>
      </c>
      <c r="F395" s="41">
        <v>75</v>
      </c>
      <c r="G395" s="40">
        <v>75</v>
      </c>
      <c r="H395" s="42">
        <v>2.0270000000000001</v>
      </c>
      <c r="I395" s="41">
        <v>0</v>
      </c>
      <c r="J395" s="43">
        <f t="shared" si="135"/>
        <v>0</v>
      </c>
      <c r="K395" s="41">
        <v>23</v>
      </c>
      <c r="L395" s="41">
        <v>61</v>
      </c>
      <c r="M395" s="41">
        <v>20</v>
      </c>
      <c r="N395" s="41">
        <f t="shared" si="136"/>
        <v>37.704900000000002</v>
      </c>
      <c r="O395" s="41">
        <f t="shared" si="137"/>
        <v>32.786900000000003</v>
      </c>
      <c r="P395" s="41">
        <v>121</v>
      </c>
      <c r="Q395" s="41">
        <v>96</v>
      </c>
      <c r="R395" s="41">
        <v>104</v>
      </c>
      <c r="S395" s="41">
        <v>100</v>
      </c>
      <c r="T395" s="57">
        <v>75</v>
      </c>
      <c r="U395" s="53">
        <f t="shared" si="138"/>
        <v>121</v>
      </c>
      <c r="V395" s="44">
        <f t="shared" si="139"/>
        <v>38.020000000000003</v>
      </c>
      <c r="W395" s="54">
        <v>12100</v>
      </c>
      <c r="X395" s="55">
        <v>45998</v>
      </c>
      <c r="Y395" s="41">
        <v>0.7644232328489553</v>
      </c>
      <c r="Z395" s="41">
        <f t="shared" si="140"/>
        <v>98.113200000000006</v>
      </c>
      <c r="AA395" s="41">
        <f t="shared" si="141"/>
        <v>0</v>
      </c>
      <c r="AB395" s="41">
        <f t="shared" si="142"/>
        <v>0.426315</v>
      </c>
      <c r="AC395" s="41" t="str">
        <f t="shared" si="143"/>
        <v/>
      </c>
      <c r="AD395" s="41" t="str">
        <f t="shared" si="144"/>
        <v/>
      </c>
      <c r="AE395" s="41">
        <f t="shared" si="145"/>
        <v>410</v>
      </c>
      <c r="AF395" s="41">
        <f t="shared" si="146"/>
        <v>410</v>
      </c>
      <c r="AG395" s="41">
        <f t="shared" si="147"/>
        <v>0</v>
      </c>
      <c r="AH395" s="41" t="str">
        <f t="shared" si="148"/>
        <v/>
      </c>
      <c r="AI395" s="41" t="str">
        <f t="shared" si="149"/>
        <v/>
      </c>
      <c r="AJ395" s="41" t="str">
        <f t="shared" si="150"/>
        <v/>
      </c>
      <c r="AK395" s="41" t="str">
        <f t="shared" si="151"/>
        <v/>
      </c>
      <c r="AL395" s="44">
        <f t="shared" si="152"/>
        <v>410</v>
      </c>
      <c r="AM395" s="44">
        <f t="shared" si="153"/>
        <v>463.72</v>
      </c>
      <c r="AN395" s="40">
        <f t="shared" si="154"/>
        <v>29621</v>
      </c>
      <c r="AO395" s="45">
        <f t="shared" si="155"/>
        <v>2.8574476651868366E-2</v>
      </c>
      <c r="AP395" s="40">
        <f t="shared" si="156"/>
        <v>172.50411554732932</v>
      </c>
      <c r="AQ395" s="41">
        <v>0</v>
      </c>
      <c r="AR395" s="40">
        <f t="shared" si="157"/>
        <v>23757</v>
      </c>
      <c r="AS395" s="40">
        <f t="shared" si="158"/>
        <v>750</v>
      </c>
      <c r="AT395" s="40">
        <f t="shared" si="159"/>
        <v>2299.9</v>
      </c>
      <c r="AU395" s="40">
        <f t="shared" si="160"/>
        <v>22834</v>
      </c>
      <c r="AV395" s="46">
        <f t="shared" si="161"/>
        <v>23757</v>
      </c>
      <c r="AW395" s="40">
        <f>AX395-AV395</f>
        <v>0</v>
      </c>
      <c r="AX395" s="59">
        <f>IF(D395&gt;AV395,AV395+(D395-AV395),AV395)</f>
        <v>23757</v>
      </c>
    </row>
    <row r="396" spans="1:50" ht="15" customHeight="1" x14ac:dyDescent="0.25">
      <c r="A396" s="51">
        <v>41</v>
      </c>
      <c r="B396" s="51">
        <v>200</v>
      </c>
      <c r="C396" s="52" t="s">
        <v>352</v>
      </c>
      <c r="D396" s="39">
        <v>272875</v>
      </c>
      <c r="E396" s="40">
        <v>0</v>
      </c>
      <c r="F396" s="41">
        <v>713</v>
      </c>
      <c r="G396" s="40">
        <v>707</v>
      </c>
      <c r="H396" s="42">
        <v>1.982</v>
      </c>
      <c r="I396" s="41">
        <v>327</v>
      </c>
      <c r="J396" s="43">
        <f t="shared" ref="J396:J459" si="162">ROUND(I396/G396,4)</f>
        <v>0.46250000000000002</v>
      </c>
      <c r="K396" s="41">
        <v>148</v>
      </c>
      <c r="L396" s="41">
        <v>458</v>
      </c>
      <c r="M396" s="41">
        <v>117</v>
      </c>
      <c r="N396" s="41">
        <f t="shared" ref="N396:N459" si="163">ROUND(K396/L396,6)*100</f>
        <v>32.314399999999999</v>
      </c>
      <c r="O396" s="41">
        <f t="shared" ref="O396:O459" si="164">ROUND(M396/L396,6)*100</f>
        <v>25.5459</v>
      </c>
      <c r="P396" s="41">
        <v>712</v>
      </c>
      <c r="Q396" s="41">
        <v>737</v>
      </c>
      <c r="R396" s="41">
        <v>684</v>
      </c>
      <c r="S396" s="41">
        <v>725</v>
      </c>
      <c r="T396" s="57">
        <v>713</v>
      </c>
      <c r="U396" s="53">
        <f t="shared" ref="U396:U459" si="165">MAX(P396:T396)</f>
        <v>737</v>
      </c>
      <c r="V396" s="44">
        <f t="shared" ref="V396:V459" si="166">ROUND(IF(100*(1-(G396/U396))&lt;0,0,100*(1-G396/U396)),2)</f>
        <v>4.07</v>
      </c>
      <c r="W396" s="54">
        <v>287009</v>
      </c>
      <c r="X396" s="55">
        <v>318000</v>
      </c>
      <c r="Y396" s="41">
        <v>0.97216821081796523</v>
      </c>
      <c r="Z396" s="41">
        <f t="shared" ref="Z396:Z459" si="167">ROUND(T396/Y396,4)</f>
        <v>733.41219999999998</v>
      </c>
      <c r="AA396" s="41">
        <f t="shared" ref="AA396:AA459" si="168">IF((AND(G396&gt;=10000,Z396&lt;150)),100,IF(AND(G396&lt;10000,Z396&lt;30),200,0))</f>
        <v>0</v>
      </c>
      <c r="AB396" s="41">
        <f t="shared" ref="AB396:AB459" si="169">ROUND(X$11/W$11,6)</f>
        <v>0.426315</v>
      </c>
      <c r="AC396" s="41" t="str">
        <f t="shared" ref="AC396:AC459" si="170">IF(AND(2500&lt;=G396,G396&lt;3000),(G396-2500)*0.002,"")</f>
        <v/>
      </c>
      <c r="AD396" s="41" t="str">
        <f t="shared" ref="AD396:AD459" si="171">IF(AND(10000&lt;=G396,G396&lt;11000),(11000-G396)*0.001,"")</f>
        <v/>
      </c>
      <c r="AE396" s="41">
        <f t="shared" ref="AE396:AE459" si="172">IF(G396&lt;2500, 410+(0.367*MAX(0,(G396-100))+AA396),"")</f>
        <v>632.76900000000001</v>
      </c>
      <c r="AF396" s="41">
        <f t="shared" ref="AF396:AF459" si="173">IF(AND(AE396&lt;&gt;"",AE396&gt;630+AA396),630+AA396,AE396)</f>
        <v>630</v>
      </c>
      <c r="AG396" s="41">
        <f t="shared" ref="AG396:AG459" si="174">IF((AND(2500&lt;=G396,G396&lt;11000)),1.15*(572.62+(5.026*N396)-(53.768*H396)+(14.022*V396)+AA396),0)</f>
        <v>0</v>
      </c>
      <c r="AH396" s="41" t="str">
        <f t="shared" ref="AH396:AH459" si="175">IF(G396&gt;=10000,1.15*((4.59*N396)+(0.622*O396)+(169.415*J396)+AA396+307.664),"")</f>
        <v/>
      </c>
      <c r="AI396" s="41" t="str">
        <f t="shared" ref="AI396:AI459" si="176">IF(AND(2500&lt;=G396,G396&lt;3000),(AC396*AG396)+(630*(1-AC396)),"")</f>
        <v/>
      </c>
      <c r="AJ396" s="41" t="str">
        <f t="shared" ref="AJ396:AJ459" si="177">IF(AND(10000&lt;=G396,G396&lt;11000),(AD396*AG396)+(AH396*(1-AD396)),"")</f>
        <v/>
      </c>
      <c r="AK396" s="41" t="str">
        <f t="shared" ref="AK396:AK459" si="178">IF(AND(AC396="",AD396=""),"",1)</f>
        <v/>
      </c>
      <c r="AL396" s="44">
        <f t="shared" ref="AL396:AL459" si="179">ROUND(IF(AK396="",MAX(AF396,AG396,AH396),MAX(AI396,AJ396)),2)</f>
        <v>630</v>
      </c>
      <c r="AM396" s="44">
        <f t="shared" ref="AM396:AM459" si="180">ROUND(AL396*AM$2,2)</f>
        <v>712.55</v>
      </c>
      <c r="AN396" s="40">
        <f t="shared" ref="AN396:AN459" si="181">ROUND(IF((AM396*G396)-(W396*AB396)&lt;0,0,(AM396*G396)-(W396*AB396)),0)</f>
        <v>381417</v>
      </c>
      <c r="AO396" s="45">
        <f t="shared" ref="AO396:AO459" si="182">$AO$11</f>
        <v>2.8574476651868366E-2</v>
      </c>
      <c r="AP396" s="40">
        <f t="shared" ref="AP396:AP459" si="183">(AN396-(D396-E396))*AO396</f>
        <v>3101.5308447470961</v>
      </c>
      <c r="AQ396" s="41">
        <v>0</v>
      </c>
      <c r="AR396" s="40">
        <f t="shared" ref="AR396:AR459" si="184">ROUND(MAX(IF((D396-E396)&lt;AN396,D396-E396+AP396+AQ396,AN396+AQ396),0),0)</f>
        <v>275977</v>
      </c>
      <c r="AS396" s="40">
        <f t="shared" ref="AS396:AS459" si="185">10*G396</f>
        <v>7070</v>
      </c>
      <c r="AT396" s="40">
        <f t="shared" ref="AT396:AT459" si="186">0.05*X396</f>
        <v>15900</v>
      </c>
      <c r="AU396" s="40">
        <f t="shared" ref="AU396:AU459" si="187">ROUND(MAX(D396-(IF(AND(E396&gt;0,AQ396=0),E396,0))-MIN(AS396:AT396)),0)</f>
        <v>265805</v>
      </c>
      <c r="AV396" s="46">
        <f t="shared" ref="AV396:AV459" si="188">MAX(AR396,AU396)</f>
        <v>275977</v>
      </c>
      <c r="AW396" s="40">
        <f>AX396-AV396</f>
        <v>0</v>
      </c>
      <c r="AX396" s="59">
        <f>IF(D396&gt;AV396,AV396+(D396-AV396),AV396)</f>
        <v>275977</v>
      </c>
    </row>
    <row r="397" spans="1:50" ht="15" customHeight="1" x14ac:dyDescent="0.25">
      <c r="A397" s="51">
        <v>41</v>
      </c>
      <c r="B397" s="51">
        <v>300</v>
      </c>
      <c r="C397" s="52" t="s">
        <v>390</v>
      </c>
      <c r="D397" s="39">
        <v>226302</v>
      </c>
      <c r="E397" s="40">
        <v>0</v>
      </c>
      <c r="F397" s="41">
        <v>559</v>
      </c>
      <c r="G397" s="40">
        <v>550</v>
      </c>
      <c r="H397" s="42">
        <v>1.966</v>
      </c>
      <c r="I397" s="41">
        <v>241</v>
      </c>
      <c r="J397" s="43">
        <f t="shared" si="162"/>
        <v>0.43819999999999998</v>
      </c>
      <c r="K397" s="41">
        <v>69</v>
      </c>
      <c r="L397" s="41">
        <v>358</v>
      </c>
      <c r="M397" s="41">
        <v>146</v>
      </c>
      <c r="N397" s="41">
        <f t="shared" si="163"/>
        <v>19.273699999999998</v>
      </c>
      <c r="O397" s="41">
        <f t="shared" si="164"/>
        <v>40.7821</v>
      </c>
      <c r="P397" s="41">
        <v>738</v>
      </c>
      <c r="Q397" s="41">
        <v>761</v>
      </c>
      <c r="R397" s="41">
        <v>751</v>
      </c>
      <c r="S397" s="41">
        <v>679</v>
      </c>
      <c r="T397" s="57">
        <v>559</v>
      </c>
      <c r="U397" s="53">
        <f t="shared" si="165"/>
        <v>761</v>
      </c>
      <c r="V397" s="44">
        <f t="shared" si="166"/>
        <v>27.73</v>
      </c>
      <c r="W397" s="54">
        <v>192970</v>
      </c>
      <c r="X397" s="55">
        <v>339615</v>
      </c>
      <c r="Y397" s="41">
        <v>0.90353854921335541</v>
      </c>
      <c r="Z397" s="41">
        <f t="shared" si="167"/>
        <v>618.67859999999996</v>
      </c>
      <c r="AA397" s="41">
        <f t="shared" si="168"/>
        <v>0</v>
      </c>
      <c r="AB397" s="41">
        <f t="shared" si="169"/>
        <v>0.426315</v>
      </c>
      <c r="AC397" s="41" t="str">
        <f t="shared" si="170"/>
        <v/>
      </c>
      <c r="AD397" s="41" t="str">
        <f t="shared" si="171"/>
        <v/>
      </c>
      <c r="AE397" s="41">
        <f t="shared" si="172"/>
        <v>575.15</v>
      </c>
      <c r="AF397" s="41">
        <f t="shared" si="173"/>
        <v>575.15</v>
      </c>
      <c r="AG397" s="41">
        <f t="shared" si="174"/>
        <v>0</v>
      </c>
      <c r="AH397" s="41" t="str">
        <f t="shared" si="175"/>
        <v/>
      </c>
      <c r="AI397" s="41" t="str">
        <f t="shared" si="176"/>
        <v/>
      </c>
      <c r="AJ397" s="41" t="str">
        <f t="shared" si="177"/>
        <v/>
      </c>
      <c r="AK397" s="41" t="str">
        <f t="shared" si="178"/>
        <v/>
      </c>
      <c r="AL397" s="44">
        <f t="shared" si="179"/>
        <v>575.15</v>
      </c>
      <c r="AM397" s="44">
        <f t="shared" si="180"/>
        <v>650.51</v>
      </c>
      <c r="AN397" s="40">
        <f t="shared" si="181"/>
        <v>275514</v>
      </c>
      <c r="AO397" s="45">
        <f t="shared" si="182"/>
        <v>2.8574476651868366E-2</v>
      </c>
      <c r="AP397" s="40">
        <f t="shared" si="183"/>
        <v>1406.207144991746</v>
      </c>
      <c r="AQ397" s="41">
        <v>0</v>
      </c>
      <c r="AR397" s="40">
        <f t="shared" si="184"/>
        <v>227708</v>
      </c>
      <c r="AS397" s="40">
        <f t="shared" si="185"/>
        <v>5500</v>
      </c>
      <c r="AT397" s="40">
        <f t="shared" si="186"/>
        <v>16980.75</v>
      </c>
      <c r="AU397" s="40">
        <f t="shared" si="187"/>
        <v>220802</v>
      </c>
      <c r="AV397" s="46">
        <f t="shared" si="188"/>
        <v>227708</v>
      </c>
      <c r="AW397" s="40">
        <f>AX397-AV397</f>
        <v>0</v>
      </c>
      <c r="AX397" s="59">
        <f>IF(D397&gt;AV397,AV397+(D397-AV397),AV397)</f>
        <v>227708</v>
      </c>
    </row>
    <row r="398" spans="1:50" ht="15" customHeight="1" x14ac:dyDescent="0.25">
      <c r="A398" s="51">
        <v>41</v>
      </c>
      <c r="B398" s="51">
        <v>400</v>
      </c>
      <c r="C398" s="52" t="s">
        <v>421</v>
      </c>
      <c r="D398" s="39">
        <v>251539</v>
      </c>
      <c r="E398" s="40">
        <v>0</v>
      </c>
      <c r="F398" s="41">
        <v>683</v>
      </c>
      <c r="G398" s="40">
        <v>673</v>
      </c>
      <c r="H398" s="42">
        <v>2.0030000000000001</v>
      </c>
      <c r="I398" s="41">
        <v>155</v>
      </c>
      <c r="J398" s="43">
        <f t="shared" si="162"/>
        <v>0.2303</v>
      </c>
      <c r="K398" s="41">
        <v>112</v>
      </c>
      <c r="L398" s="41">
        <v>374</v>
      </c>
      <c r="M398" s="41">
        <v>107</v>
      </c>
      <c r="N398" s="41">
        <f t="shared" si="163"/>
        <v>29.946499999999997</v>
      </c>
      <c r="O398" s="41">
        <f t="shared" si="164"/>
        <v>28.6096</v>
      </c>
      <c r="P398" s="41">
        <v>759</v>
      </c>
      <c r="Q398" s="41">
        <v>869</v>
      </c>
      <c r="R398" s="41">
        <v>693</v>
      </c>
      <c r="S398" s="41">
        <v>703</v>
      </c>
      <c r="T398" s="57">
        <v>683</v>
      </c>
      <c r="U398" s="53">
        <f t="shared" si="165"/>
        <v>869</v>
      </c>
      <c r="V398" s="44">
        <f t="shared" si="166"/>
        <v>22.55</v>
      </c>
      <c r="W398" s="54">
        <v>265219</v>
      </c>
      <c r="X398" s="55">
        <v>248350</v>
      </c>
      <c r="Y398" s="41">
        <v>4.6191569227347768</v>
      </c>
      <c r="Z398" s="41">
        <f t="shared" si="167"/>
        <v>147.86250000000001</v>
      </c>
      <c r="AA398" s="41">
        <f t="shared" si="168"/>
        <v>0</v>
      </c>
      <c r="AB398" s="41">
        <f t="shared" si="169"/>
        <v>0.426315</v>
      </c>
      <c r="AC398" s="41" t="str">
        <f t="shared" si="170"/>
        <v/>
      </c>
      <c r="AD398" s="41" t="str">
        <f t="shared" si="171"/>
        <v/>
      </c>
      <c r="AE398" s="41">
        <f t="shared" si="172"/>
        <v>620.29099999999994</v>
      </c>
      <c r="AF398" s="41">
        <f t="shared" si="173"/>
        <v>620.29099999999994</v>
      </c>
      <c r="AG398" s="41">
        <f t="shared" si="174"/>
        <v>0</v>
      </c>
      <c r="AH398" s="41" t="str">
        <f t="shared" si="175"/>
        <v/>
      </c>
      <c r="AI398" s="41" t="str">
        <f t="shared" si="176"/>
        <v/>
      </c>
      <c r="AJ398" s="41" t="str">
        <f t="shared" si="177"/>
        <v/>
      </c>
      <c r="AK398" s="41" t="str">
        <f t="shared" si="178"/>
        <v/>
      </c>
      <c r="AL398" s="44">
        <f t="shared" si="179"/>
        <v>620.29</v>
      </c>
      <c r="AM398" s="44">
        <f t="shared" si="180"/>
        <v>701.57</v>
      </c>
      <c r="AN398" s="40">
        <f t="shared" si="181"/>
        <v>359090</v>
      </c>
      <c r="AO398" s="45">
        <f t="shared" si="182"/>
        <v>2.8574476651868366E-2</v>
      </c>
      <c r="AP398" s="40">
        <f t="shared" si="183"/>
        <v>3073.2135383850946</v>
      </c>
      <c r="AQ398" s="41">
        <v>0</v>
      </c>
      <c r="AR398" s="40">
        <f t="shared" si="184"/>
        <v>254612</v>
      </c>
      <c r="AS398" s="40">
        <f t="shared" si="185"/>
        <v>6730</v>
      </c>
      <c r="AT398" s="40">
        <f t="shared" si="186"/>
        <v>12417.5</v>
      </c>
      <c r="AU398" s="40">
        <f t="shared" si="187"/>
        <v>244809</v>
      </c>
      <c r="AV398" s="46">
        <f t="shared" si="188"/>
        <v>254612</v>
      </c>
      <c r="AW398" s="40">
        <f>AX398-AV398</f>
        <v>0</v>
      </c>
      <c r="AX398" s="59">
        <f>IF(D398&gt;AV398,AV398+(D398-AV398),AV398)</f>
        <v>254612</v>
      </c>
    </row>
    <row r="399" spans="1:50" ht="15" customHeight="1" x14ac:dyDescent="0.25">
      <c r="A399" s="51">
        <v>41</v>
      </c>
      <c r="B399" s="51">
        <v>500</v>
      </c>
      <c r="C399" s="52" t="s">
        <v>771</v>
      </c>
      <c r="D399" s="39">
        <v>457697</v>
      </c>
      <c r="E399" s="40">
        <v>0</v>
      </c>
      <c r="F399" s="41">
        <v>1143</v>
      </c>
      <c r="G399" s="40">
        <v>1116</v>
      </c>
      <c r="H399" s="42">
        <v>2.0619999999999998</v>
      </c>
      <c r="I399" s="41">
        <v>640</v>
      </c>
      <c r="J399" s="43">
        <f t="shared" si="162"/>
        <v>0.57350000000000001</v>
      </c>
      <c r="K399" s="41">
        <v>207</v>
      </c>
      <c r="L399" s="41">
        <v>602</v>
      </c>
      <c r="M399" s="41">
        <v>179</v>
      </c>
      <c r="N399" s="41">
        <f t="shared" si="163"/>
        <v>34.385399999999997</v>
      </c>
      <c r="O399" s="41">
        <f t="shared" si="164"/>
        <v>29.734200000000001</v>
      </c>
      <c r="P399" s="41">
        <v>1069</v>
      </c>
      <c r="Q399" s="41">
        <v>1353</v>
      </c>
      <c r="R399" s="41">
        <v>1257</v>
      </c>
      <c r="S399" s="41">
        <v>1218</v>
      </c>
      <c r="T399" s="53">
        <v>1143</v>
      </c>
      <c r="U399" s="53">
        <f t="shared" si="165"/>
        <v>1353</v>
      </c>
      <c r="V399" s="44">
        <f t="shared" si="166"/>
        <v>17.52</v>
      </c>
      <c r="W399" s="54">
        <v>482077</v>
      </c>
      <c r="X399" s="55">
        <v>318595</v>
      </c>
      <c r="Y399" s="41">
        <v>2.00815331962928</v>
      </c>
      <c r="Z399" s="41">
        <f t="shared" si="167"/>
        <v>569.17960000000005</v>
      </c>
      <c r="AA399" s="41">
        <f t="shared" si="168"/>
        <v>0</v>
      </c>
      <c r="AB399" s="41">
        <f t="shared" si="169"/>
        <v>0.426315</v>
      </c>
      <c r="AC399" s="41" t="str">
        <f t="shared" si="170"/>
        <v/>
      </c>
      <c r="AD399" s="41" t="str">
        <f t="shared" si="171"/>
        <v/>
      </c>
      <c r="AE399" s="41">
        <f t="shared" si="172"/>
        <v>782.87200000000007</v>
      </c>
      <c r="AF399" s="41">
        <f t="shared" si="173"/>
        <v>630</v>
      </c>
      <c r="AG399" s="41">
        <f t="shared" si="174"/>
        <v>0</v>
      </c>
      <c r="AH399" s="41" t="str">
        <f t="shared" si="175"/>
        <v/>
      </c>
      <c r="AI399" s="41" t="str">
        <f t="shared" si="176"/>
        <v/>
      </c>
      <c r="AJ399" s="41" t="str">
        <f t="shared" si="177"/>
        <v/>
      </c>
      <c r="AK399" s="41" t="str">
        <f t="shared" si="178"/>
        <v/>
      </c>
      <c r="AL399" s="44">
        <f t="shared" si="179"/>
        <v>630</v>
      </c>
      <c r="AM399" s="44">
        <f t="shared" si="180"/>
        <v>712.55</v>
      </c>
      <c r="AN399" s="40">
        <f t="shared" si="181"/>
        <v>589689</v>
      </c>
      <c r="AO399" s="45">
        <f t="shared" si="182"/>
        <v>2.8574476651868366E-2</v>
      </c>
      <c r="AP399" s="40">
        <f t="shared" si="183"/>
        <v>3771.6023222334093</v>
      </c>
      <c r="AQ399" s="41">
        <v>0</v>
      </c>
      <c r="AR399" s="40">
        <f t="shared" si="184"/>
        <v>461469</v>
      </c>
      <c r="AS399" s="40">
        <f t="shared" si="185"/>
        <v>11160</v>
      </c>
      <c r="AT399" s="40">
        <f t="shared" si="186"/>
        <v>15929.75</v>
      </c>
      <c r="AU399" s="40">
        <f t="shared" si="187"/>
        <v>446537</v>
      </c>
      <c r="AV399" s="46">
        <f t="shared" si="188"/>
        <v>461469</v>
      </c>
      <c r="AW399" s="40">
        <f>AX399-AV399</f>
        <v>0</v>
      </c>
      <c r="AX399" s="59">
        <f>IF(D399&gt;AV399,AV399+(D399-AV399),AV399)</f>
        <v>461469</v>
      </c>
    </row>
    <row r="400" spans="1:50" ht="15" customHeight="1" x14ac:dyDescent="0.25">
      <c r="A400" s="51">
        <v>42</v>
      </c>
      <c r="B400" s="51">
        <v>200</v>
      </c>
      <c r="C400" s="52" t="s">
        <v>38</v>
      </c>
      <c r="D400" s="39">
        <v>239247</v>
      </c>
      <c r="E400" s="40">
        <v>0</v>
      </c>
      <c r="F400" s="41">
        <v>643</v>
      </c>
      <c r="G400" s="40">
        <v>633</v>
      </c>
      <c r="H400" s="42">
        <v>2.2930000000000001</v>
      </c>
      <c r="I400" s="41">
        <v>111</v>
      </c>
      <c r="J400" s="43">
        <f t="shared" si="162"/>
        <v>0.1754</v>
      </c>
      <c r="K400" s="41">
        <v>126</v>
      </c>
      <c r="L400" s="41">
        <v>292</v>
      </c>
      <c r="M400" s="41">
        <v>87</v>
      </c>
      <c r="N400" s="41">
        <f t="shared" si="163"/>
        <v>43.150700000000001</v>
      </c>
      <c r="O400" s="41">
        <f t="shared" si="164"/>
        <v>29.794500000000003</v>
      </c>
      <c r="P400" s="41">
        <v>649</v>
      </c>
      <c r="Q400" s="41">
        <v>752</v>
      </c>
      <c r="R400" s="41">
        <v>737</v>
      </c>
      <c r="S400" s="41">
        <v>637</v>
      </c>
      <c r="T400" s="57">
        <v>643</v>
      </c>
      <c r="U400" s="53">
        <f t="shared" si="165"/>
        <v>752</v>
      </c>
      <c r="V400" s="44">
        <f t="shared" si="166"/>
        <v>15.82</v>
      </c>
      <c r="W400" s="54">
        <v>294946</v>
      </c>
      <c r="X400" s="55">
        <v>463029</v>
      </c>
      <c r="Y400" s="41">
        <v>1.5854857242581819</v>
      </c>
      <c r="Z400" s="41">
        <f t="shared" si="167"/>
        <v>405.55399999999997</v>
      </c>
      <c r="AA400" s="41">
        <f t="shared" si="168"/>
        <v>0</v>
      </c>
      <c r="AB400" s="41">
        <f t="shared" si="169"/>
        <v>0.426315</v>
      </c>
      <c r="AC400" s="41" t="str">
        <f t="shared" si="170"/>
        <v/>
      </c>
      <c r="AD400" s="41" t="str">
        <f t="shared" si="171"/>
        <v/>
      </c>
      <c r="AE400" s="41">
        <f t="shared" si="172"/>
        <v>605.61099999999999</v>
      </c>
      <c r="AF400" s="41">
        <f t="shared" si="173"/>
        <v>605.61099999999999</v>
      </c>
      <c r="AG400" s="41">
        <f t="shared" si="174"/>
        <v>0</v>
      </c>
      <c r="AH400" s="41" t="str">
        <f t="shared" si="175"/>
        <v/>
      </c>
      <c r="AI400" s="41" t="str">
        <f t="shared" si="176"/>
        <v/>
      </c>
      <c r="AJ400" s="41" t="str">
        <f t="shared" si="177"/>
        <v/>
      </c>
      <c r="AK400" s="41" t="str">
        <f t="shared" si="178"/>
        <v/>
      </c>
      <c r="AL400" s="44">
        <f t="shared" si="179"/>
        <v>605.61</v>
      </c>
      <c r="AM400" s="44">
        <f t="shared" si="180"/>
        <v>684.96</v>
      </c>
      <c r="AN400" s="40">
        <f t="shared" si="181"/>
        <v>307840</v>
      </c>
      <c r="AO400" s="45">
        <f t="shared" si="182"/>
        <v>2.8574476651868366E-2</v>
      </c>
      <c r="AP400" s="40">
        <f t="shared" si="183"/>
        <v>1960.0090769816068</v>
      </c>
      <c r="AQ400" s="41">
        <v>0</v>
      </c>
      <c r="AR400" s="40">
        <f t="shared" si="184"/>
        <v>241207</v>
      </c>
      <c r="AS400" s="40">
        <f t="shared" si="185"/>
        <v>6330</v>
      </c>
      <c r="AT400" s="40">
        <f t="shared" si="186"/>
        <v>23151.45</v>
      </c>
      <c r="AU400" s="40">
        <f t="shared" si="187"/>
        <v>232917</v>
      </c>
      <c r="AV400" s="46">
        <f t="shared" si="188"/>
        <v>241207</v>
      </c>
      <c r="AW400" s="40">
        <f>AX400-AV400</f>
        <v>0</v>
      </c>
      <c r="AX400" s="59">
        <f>IF(D400&gt;AV400,AV400+(D400-AV400),AV400)</f>
        <v>241207</v>
      </c>
    </row>
    <row r="401" spans="1:50" ht="15" customHeight="1" x14ac:dyDescent="0.25">
      <c r="A401" s="51">
        <v>42</v>
      </c>
      <c r="B401" s="51">
        <v>400</v>
      </c>
      <c r="C401" s="52" t="s">
        <v>171</v>
      </c>
      <c r="D401" s="39">
        <v>334242</v>
      </c>
      <c r="E401" s="40">
        <v>0</v>
      </c>
      <c r="F401" s="41">
        <v>1212</v>
      </c>
      <c r="G401" s="40">
        <v>1236</v>
      </c>
      <c r="H401" s="42">
        <v>2.3570000000000002</v>
      </c>
      <c r="I401" s="41">
        <v>574</v>
      </c>
      <c r="J401" s="43">
        <f t="shared" si="162"/>
        <v>0.46439999999999998</v>
      </c>
      <c r="K401" s="41">
        <v>93</v>
      </c>
      <c r="L401" s="41">
        <v>611</v>
      </c>
      <c r="M401" s="41">
        <v>187</v>
      </c>
      <c r="N401" s="41">
        <f t="shared" si="163"/>
        <v>15.2209</v>
      </c>
      <c r="O401" s="41">
        <f t="shared" si="164"/>
        <v>30.605599999999999</v>
      </c>
      <c r="P401" s="41">
        <v>794</v>
      </c>
      <c r="Q401" s="41">
        <v>924</v>
      </c>
      <c r="R401" s="41">
        <v>982</v>
      </c>
      <c r="S401" s="41">
        <v>1148</v>
      </c>
      <c r="T401" s="53">
        <v>1212</v>
      </c>
      <c r="U401" s="53">
        <f t="shared" si="165"/>
        <v>1212</v>
      </c>
      <c r="V401" s="44">
        <f t="shared" si="166"/>
        <v>0</v>
      </c>
      <c r="W401" s="54">
        <v>948319</v>
      </c>
      <c r="X401" s="55">
        <v>742516</v>
      </c>
      <c r="Y401" s="41">
        <v>1.0409198807098721</v>
      </c>
      <c r="Z401" s="41">
        <f t="shared" si="167"/>
        <v>1164.3547000000001</v>
      </c>
      <c r="AA401" s="41">
        <f t="shared" si="168"/>
        <v>0</v>
      </c>
      <c r="AB401" s="41">
        <f t="shared" si="169"/>
        <v>0.426315</v>
      </c>
      <c r="AC401" s="41" t="str">
        <f t="shared" si="170"/>
        <v/>
      </c>
      <c r="AD401" s="41" t="str">
        <f t="shared" si="171"/>
        <v/>
      </c>
      <c r="AE401" s="41">
        <f t="shared" si="172"/>
        <v>826.91200000000003</v>
      </c>
      <c r="AF401" s="41">
        <f t="shared" si="173"/>
        <v>630</v>
      </c>
      <c r="AG401" s="41">
        <f t="shared" si="174"/>
        <v>0</v>
      </c>
      <c r="AH401" s="41" t="str">
        <f t="shared" si="175"/>
        <v/>
      </c>
      <c r="AI401" s="41" t="str">
        <f t="shared" si="176"/>
        <v/>
      </c>
      <c r="AJ401" s="41" t="str">
        <f t="shared" si="177"/>
        <v/>
      </c>
      <c r="AK401" s="41" t="str">
        <f t="shared" si="178"/>
        <v/>
      </c>
      <c r="AL401" s="44">
        <f t="shared" si="179"/>
        <v>630</v>
      </c>
      <c r="AM401" s="44">
        <f t="shared" si="180"/>
        <v>712.55</v>
      </c>
      <c r="AN401" s="40">
        <f t="shared" si="181"/>
        <v>476429</v>
      </c>
      <c r="AO401" s="45">
        <f t="shared" si="182"/>
        <v>2.8574476651868366E-2</v>
      </c>
      <c r="AP401" s="40">
        <f t="shared" si="183"/>
        <v>4062.9191116992074</v>
      </c>
      <c r="AQ401" s="41">
        <v>0</v>
      </c>
      <c r="AR401" s="40">
        <f t="shared" si="184"/>
        <v>338305</v>
      </c>
      <c r="AS401" s="40">
        <f t="shared" si="185"/>
        <v>12360</v>
      </c>
      <c r="AT401" s="40">
        <f t="shared" si="186"/>
        <v>37125.800000000003</v>
      </c>
      <c r="AU401" s="40">
        <f t="shared" si="187"/>
        <v>321882</v>
      </c>
      <c r="AV401" s="46">
        <f t="shared" si="188"/>
        <v>338305</v>
      </c>
      <c r="AW401" s="40">
        <f>AX401-AV401</f>
        <v>0</v>
      </c>
      <c r="AX401" s="59">
        <f>IF(D401&gt;AV401,AV401+(D401-AV401),AV401)</f>
        <v>338305</v>
      </c>
    </row>
    <row r="402" spans="1:50" ht="15" customHeight="1" x14ac:dyDescent="0.25">
      <c r="A402" s="51">
        <v>42</v>
      </c>
      <c r="B402" s="51">
        <v>500</v>
      </c>
      <c r="C402" s="52" t="s">
        <v>268</v>
      </c>
      <c r="D402" s="39">
        <v>10367</v>
      </c>
      <c r="E402" s="40">
        <v>0</v>
      </c>
      <c r="F402" s="41">
        <v>39</v>
      </c>
      <c r="G402" s="40">
        <v>38</v>
      </c>
      <c r="H402" s="42">
        <v>2.714</v>
      </c>
      <c r="I402" s="47">
        <v>0</v>
      </c>
      <c r="J402" s="43">
        <f t="shared" si="162"/>
        <v>0</v>
      </c>
      <c r="K402" s="41">
        <v>10</v>
      </c>
      <c r="L402" s="41">
        <v>13</v>
      </c>
      <c r="M402" s="41">
        <v>1</v>
      </c>
      <c r="N402" s="41">
        <f t="shared" si="163"/>
        <v>76.923100000000005</v>
      </c>
      <c r="O402" s="41">
        <f t="shared" si="164"/>
        <v>7.6923000000000004</v>
      </c>
      <c r="P402" s="41">
        <v>58</v>
      </c>
      <c r="Q402" s="41">
        <v>55</v>
      </c>
      <c r="R402" s="41">
        <v>53</v>
      </c>
      <c r="S402" s="41">
        <v>61</v>
      </c>
      <c r="T402" s="57">
        <v>39</v>
      </c>
      <c r="U402" s="53">
        <f t="shared" si="165"/>
        <v>61</v>
      </c>
      <c r="V402" s="44">
        <f t="shared" si="166"/>
        <v>37.700000000000003</v>
      </c>
      <c r="W402" s="54">
        <v>9190</v>
      </c>
      <c r="X402" s="55">
        <v>17000</v>
      </c>
      <c r="Y402" s="41">
        <v>0.27439547982461693</v>
      </c>
      <c r="Z402" s="41">
        <f t="shared" si="167"/>
        <v>142.13059999999999</v>
      </c>
      <c r="AA402" s="41">
        <f t="shared" si="168"/>
        <v>0</v>
      </c>
      <c r="AB402" s="41">
        <f t="shared" si="169"/>
        <v>0.426315</v>
      </c>
      <c r="AC402" s="41" t="str">
        <f t="shared" si="170"/>
        <v/>
      </c>
      <c r="AD402" s="41" t="str">
        <f t="shared" si="171"/>
        <v/>
      </c>
      <c r="AE402" s="41">
        <f t="shared" si="172"/>
        <v>410</v>
      </c>
      <c r="AF402" s="41">
        <f t="shared" si="173"/>
        <v>410</v>
      </c>
      <c r="AG402" s="41">
        <f t="shared" si="174"/>
        <v>0</v>
      </c>
      <c r="AH402" s="41" t="str">
        <f t="shared" si="175"/>
        <v/>
      </c>
      <c r="AI402" s="41" t="str">
        <f t="shared" si="176"/>
        <v/>
      </c>
      <c r="AJ402" s="41" t="str">
        <f t="shared" si="177"/>
        <v/>
      </c>
      <c r="AK402" s="41" t="str">
        <f t="shared" si="178"/>
        <v/>
      </c>
      <c r="AL402" s="44">
        <f t="shared" si="179"/>
        <v>410</v>
      </c>
      <c r="AM402" s="44">
        <f t="shared" si="180"/>
        <v>463.72</v>
      </c>
      <c r="AN402" s="40">
        <f t="shared" si="181"/>
        <v>13704</v>
      </c>
      <c r="AO402" s="45">
        <f t="shared" si="182"/>
        <v>2.8574476651868366E-2</v>
      </c>
      <c r="AP402" s="40">
        <f t="shared" si="183"/>
        <v>95.35302858728474</v>
      </c>
      <c r="AQ402" s="41">
        <v>0</v>
      </c>
      <c r="AR402" s="40">
        <f t="shared" si="184"/>
        <v>10462</v>
      </c>
      <c r="AS402" s="40">
        <f t="shared" si="185"/>
        <v>380</v>
      </c>
      <c r="AT402" s="40">
        <f t="shared" si="186"/>
        <v>850</v>
      </c>
      <c r="AU402" s="40">
        <f t="shared" si="187"/>
        <v>9987</v>
      </c>
      <c r="AV402" s="46">
        <f t="shared" si="188"/>
        <v>10462</v>
      </c>
      <c r="AW402" s="40">
        <f>AX402-AV402</f>
        <v>0</v>
      </c>
      <c r="AX402" s="59">
        <f>IF(D402&gt;AV402,AV402+(D402-AV402),AV402)</f>
        <v>10462</v>
      </c>
    </row>
    <row r="403" spans="1:50" ht="15" customHeight="1" x14ac:dyDescent="0.25">
      <c r="A403" s="51">
        <v>42</v>
      </c>
      <c r="B403" s="51">
        <v>600</v>
      </c>
      <c r="C403" s="52" t="s">
        <v>287</v>
      </c>
      <c r="D403" s="39">
        <v>39915</v>
      </c>
      <c r="E403" s="40">
        <v>0</v>
      </c>
      <c r="F403" s="41">
        <v>135</v>
      </c>
      <c r="G403" s="40">
        <v>133</v>
      </c>
      <c r="H403" s="42">
        <v>2.5089999999999999</v>
      </c>
      <c r="I403" s="41">
        <v>0</v>
      </c>
      <c r="J403" s="43">
        <f t="shared" si="162"/>
        <v>0</v>
      </c>
      <c r="K403" s="41">
        <v>19</v>
      </c>
      <c r="L403" s="41">
        <v>66</v>
      </c>
      <c r="M403" s="41">
        <v>33</v>
      </c>
      <c r="N403" s="41">
        <f t="shared" si="163"/>
        <v>28.7879</v>
      </c>
      <c r="O403" s="41">
        <f t="shared" si="164"/>
        <v>50</v>
      </c>
      <c r="P403" s="41">
        <v>201</v>
      </c>
      <c r="Q403" s="41">
        <v>172</v>
      </c>
      <c r="R403" s="41">
        <v>149</v>
      </c>
      <c r="S403" s="41">
        <v>159</v>
      </c>
      <c r="T403" s="57">
        <v>135</v>
      </c>
      <c r="U403" s="53">
        <f t="shared" si="165"/>
        <v>201</v>
      </c>
      <c r="V403" s="44">
        <f t="shared" si="166"/>
        <v>33.83</v>
      </c>
      <c r="W403" s="54">
        <v>32079</v>
      </c>
      <c r="X403" s="55">
        <v>66892</v>
      </c>
      <c r="Y403" s="41">
        <v>0.2765738682959149</v>
      </c>
      <c r="Z403" s="41">
        <f t="shared" si="167"/>
        <v>488.1155</v>
      </c>
      <c r="AA403" s="41">
        <f t="shared" si="168"/>
        <v>0</v>
      </c>
      <c r="AB403" s="41">
        <f t="shared" si="169"/>
        <v>0.426315</v>
      </c>
      <c r="AC403" s="41" t="str">
        <f t="shared" si="170"/>
        <v/>
      </c>
      <c r="AD403" s="41" t="str">
        <f t="shared" si="171"/>
        <v/>
      </c>
      <c r="AE403" s="41">
        <f t="shared" si="172"/>
        <v>422.11099999999999</v>
      </c>
      <c r="AF403" s="41">
        <f t="shared" si="173"/>
        <v>422.11099999999999</v>
      </c>
      <c r="AG403" s="41">
        <f t="shared" si="174"/>
        <v>0</v>
      </c>
      <c r="AH403" s="41" t="str">
        <f t="shared" si="175"/>
        <v/>
      </c>
      <c r="AI403" s="41" t="str">
        <f t="shared" si="176"/>
        <v/>
      </c>
      <c r="AJ403" s="41" t="str">
        <f t="shared" si="177"/>
        <v/>
      </c>
      <c r="AK403" s="41" t="str">
        <f t="shared" si="178"/>
        <v/>
      </c>
      <c r="AL403" s="44">
        <f t="shared" si="179"/>
        <v>422.11</v>
      </c>
      <c r="AM403" s="44">
        <f t="shared" si="180"/>
        <v>477.42</v>
      </c>
      <c r="AN403" s="40">
        <f t="shared" si="181"/>
        <v>49821</v>
      </c>
      <c r="AO403" s="45">
        <f t="shared" si="182"/>
        <v>2.8574476651868366E-2</v>
      </c>
      <c r="AP403" s="40">
        <f t="shared" si="183"/>
        <v>283.05876571340804</v>
      </c>
      <c r="AQ403" s="41">
        <v>0</v>
      </c>
      <c r="AR403" s="40">
        <f t="shared" si="184"/>
        <v>40198</v>
      </c>
      <c r="AS403" s="40">
        <f t="shared" si="185"/>
        <v>1330</v>
      </c>
      <c r="AT403" s="40">
        <f t="shared" si="186"/>
        <v>3344.6000000000004</v>
      </c>
      <c r="AU403" s="40">
        <f t="shared" si="187"/>
        <v>38585</v>
      </c>
      <c r="AV403" s="46">
        <f t="shared" si="188"/>
        <v>40198</v>
      </c>
      <c r="AW403" s="40">
        <f>AX403-AV403</f>
        <v>0</v>
      </c>
      <c r="AX403" s="59">
        <f>IF(D403&gt;AV403,AV403+(D403-AV403),AV403)</f>
        <v>40198</v>
      </c>
    </row>
    <row r="404" spans="1:50" ht="15" customHeight="1" x14ac:dyDescent="0.25">
      <c r="A404" s="51">
        <v>42</v>
      </c>
      <c r="B404" s="51">
        <v>700</v>
      </c>
      <c r="C404" s="52" t="s">
        <v>294</v>
      </c>
      <c r="D404" s="39">
        <v>103608</v>
      </c>
      <c r="E404" s="40">
        <v>0</v>
      </c>
      <c r="F404" s="41">
        <v>370</v>
      </c>
      <c r="G404" s="40">
        <v>358</v>
      </c>
      <c r="H404" s="42">
        <v>2.371</v>
      </c>
      <c r="I404" s="41">
        <v>0</v>
      </c>
      <c r="J404" s="43">
        <f t="shared" si="162"/>
        <v>0</v>
      </c>
      <c r="K404" s="41">
        <v>46</v>
      </c>
      <c r="L404" s="41">
        <v>172</v>
      </c>
      <c r="M404" s="41">
        <v>43</v>
      </c>
      <c r="N404" s="41">
        <f t="shared" si="163"/>
        <v>26.744200000000003</v>
      </c>
      <c r="O404" s="41">
        <f t="shared" si="164"/>
        <v>25</v>
      </c>
      <c r="P404" s="41">
        <v>301</v>
      </c>
      <c r="Q404" s="41">
        <v>356</v>
      </c>
      <c r="R404" s="41">
        <v>316</v>
      </c>
      <c r="S404" s="41">
        <v>315</v>
      </c>
      <c r="T404" s="57">
        <v>370</v>
      </c>
      <c r="U404" s="53">
        <f t="shared" si="165"/>
        <v>370</v>
      </c>
      <c r="V404" s="44">
        <f t="shared" si="166"/>
        <v>3.24</v>
      </c>
      <c r="W404" s="54">
        <v>151497</v>
      </c>
      <c r="X404" s="55">
        <v>179166</v>
      </c>
      <c r="Y404" s="41">
        <v>0.34046412570251289</v>
      </c>
      <c r="Z404" s="41">
        <f t="shared" si="167"/>
        <v>1086.7518</v>
      </c>
      <c r="AA404" s="41">
        <f t="shared" si="168"/>
        <v>0</v>
      </c>
      <c r="AB404" s="41">
        <f t="shared" si="169"/>
        <v>0.426315</v>
      </c>
      <c r="AC404" s="41" t="str">
        <f t="shared" si="170"/>
        <v/>
      </c>
      <c r="AD404" s="41" t="str">
        <f t="shared" si="171"/>
        <v/>
      </c>
      <c r="AE404" s="41">
        <f t="shared" si="172"/>
        <v>504.68599999999998</v>
      </c>
      <c r="AF404" s="41">
        <f t="shared" si="173"/>
        <v>504.68599999999998</v>
      </c>
      <c r="AG404" s="41">
        <f t="shared" si="174"/>
        <v>0</v>
      </c>
      <c r="AH404" s="41" t="str">
        <f t="shared" si="175"/>
        <v/>
      </c>
      <c r="AI404" s="41" t="str">
        <f t="shared" si="176"/>
        <v/>
      </c>
      <c r="AJ404" s="41" t="str">
        <f t="shared" si="177"/>
        <v/>
      </c>
      <c r="AK404" s="41" t="str">
        <f t="shared" si="178"/>
        <v/>
      </c>
      <c r="AL404" s="44">
        <f t="shared" si="179"/>
        <v>504.69</v>
      </c>
      <c r="AM404" s="44">
        <f t="shared" si="180"/>
        <v>570.82000000000005</v>
      </c>
      <c r="AN404" s="40">
        <f t="shared" si="181"/>
        <v>139768</v>
      </c>
      <c r="AO404" s="45">
        <f t="shared" si="182"/>
        <v>2.8574476651868366E-2</v>
      </c>
      <c r="AP404" s="40">
        <f t="shared" si="183"/>
        <v>1033.2530757315601</v>
      </c>
      <c r="AQ404" s="41">
        <v>0</v>
      </c>
      <c r="AR404" s="40">
        <f t="shared" si="184"/>
        <v>104641</v>
      </c>
      <c r="AS404" s="40">
        <f t="shared" si="185"/>
        <v>3580</v>
      </c>
      <c r="AT404" s="40">
        <f t="shared" si="186"/>
        <v>8958.3000000000011</v>
      </c>
      <c r="AU404" s="40">
        <f t="shared" si="187"/>
        <v>100028</v>
      </c>
      <c r="AV404" s="46">
        <f t="shared" si="188"/>
        <v>104641</v>
      </c>
      <c r="AW404" s="40">
        <f>AX404-AV404</f>
        <v>0</v>
      </c>
      <c r="AX404" s="59">
        <f>IF(D404&gt;AV404,AV404+(D404-AV404),AV404)</f>
        <v>104641</v>
      </c>
    </row>
    <row r="405" spans="1:50" ht="15" customHeight="1" x14ac:dyDescent="0.25">
      <c r="A405" s="51">
        <v>42</v>
      </c>
      <c r="B405" s="51">
        <v>900</v>
      </c>
      <c r="C405" s="52" t="s">
        <v>474</v>
      </c>
      <c r="D405" s="39">
        <v>86469</v>
      </c>
      <c r="E405" s="40">
        <v>0</v>
      </c>
      <c r="F405" s="41">
        <v>448</v>
      </c>
      <c r="G405" s="40">
        <v>461</v>
      </c>
      <c r="H405" s="42">
        <v>2.7440000000000002</v>
      </c>
      <c r="I405" s="41">
        <v>0</v>
      </c>
      <c r="J405" s="43">
        <f t="shared" si="162"/>
        <v>0</v>
      </c>
      <c r="K405" s="41">
        <v>48</v>
      </c>
      <c r="L405" s="41">
        <v>215</v>
      </c>
      <c r="M405" s="41">
        <v>37</v>
      </c>
      <c r="N405" s="41">
        <f t="shared" si="163"/>
        <v>22.325600000000001</v>
      </c>
      <c r="O405" s="41">
        <f t="shared" si="164"/>
        <v>17.209299999999999</v>
      </c>
      <c r="P405" s="41">
        <v>267</v>
      </c>
      <c r="Q405" s="41">
        <v>304</v>
      </c>
      <c r="R405" s="41">
        <v>287</v>
      </c>
      <c r="S405" s="41">
        <v>346</v>
      </c>
      <c r="T405" s="57">
        <v>448</v>
      </c>
      <c r="U405" s="53">
        <f t="shared" si="165"/>
        <v>448</v>
      </c>
      <c r="V405" s="44">
        <f t="shared" si="166"/>
        <v>0</v>
      </c>
      <c r="W405" s="54">
        <v>381768</v>
      </c>
      <c r="X405" s="55">
        <v>183757</v>
      </c>
      <c r="Y405" s="41">
        <v>1.1903916157140497</v>
      </c>
      <c r="Z405" s="41">
        <f t="shared" si="167"/>
        <v>376.3467</v>
      </c>
      <c r="AA405" s="41">
        <f t="shared" si="168"/>
        <v>0</v>
      </c>
      <c r="AB405" s="41">
        <f t="shared" si="169"/>
        <v>0.426315</v>
      </c>
      <c r="AC405" s="41" t="str">
        <f t="shared" si="170"/>
        <v/>
      </c>
      <c r="AD405" s="41" t="str">
        <f t="shared" si="171"/>
        <v/>
      </c>
      <c r="AE405" s="41">
        <f t="shared" si="172"/>
        <v>542.48699999999997</v>
      </c>
      <c r="AF405" s="41">
        <f t="shared" si="173"/>
        <v>542.48699999999997</v>
      </c>
      <c r="AG405" s="41">
        <f t="shared" si="174"/>
        <v>0</v>
      </c>
      <c r="AH405" s="41" t="str">
        <f t="shared" si="175"/>
        <v/>
      </c>
      <c r="AI405" s="41" t="str">
        <f t="shared" si="176"/>
        <v/>
      </c>
      <c r="AJ405" s="41" t="str">
        <f t="shared" si="177"/>
        <v/>
      </c>
      <c r="AK405" s="41" t="str">
        <f t="shared" si="178"/>
        <v/>
      </c>
      <c r="AL405" s="44">
        <f t="shared" si="179"/>
        <v>542.49</v>
      </c>
      <c r="AM405" s="44">
        <f t="shared" si="180"/>
        <v>613.57000000000005</v>
      </c>
      <c r="AN405" s="40">
        <f t="shared" si="181"/>
        <v>120102</v>
      </c>
      <c r="AO405" s="45">
        <f t="shared" si="182"/>
        <v>2.8574476651868366E-2</v>
      </c>
      <c r="AP405" s="40">
        <f t="shared" si="183"/>
        <v>961.04537323228874</v>
      </c>
      <c r="AQ405" s="41">
        <v>0</v>
      </c>
      <c r="AR405" s="40">
        <f t="shared" si="184"/>
        <v>87430</v>
      </c>
      <c r="AS405" s="40">
        <f t="shared" si="185"/>
        <v>4610</v>
      </c>
      <c r="AT405" s="40">
        <f t="shared" si="186"/>
        <v>9187.85</v>
      </c>
      <c r="AU405" s="40">
        <f t="shared" si="187"/>
        <v>81859</v>
      </c>
      <c r="AV405" s="46">
        <f t="shared" si="188"/>
        <v>87430</v>
      </c>
      <c r="AW405" s="40">
        <f>AX405-AV405</f>
        <v>0</v>
      </c>
      <c r="AX405" s="59">
        <f>IF(D405&gt;AV405,AV405+(D405-AV405),AV405)</f>
        <v>87430</v>
      </c>
    </row>
    <row r="406" spans="1:50" ht="15" customHeight="1" x14ac:dyDescent="0.25">
      <c r="A406" s="51">
        <v>42</v>
      </c>
      <c r="B406" s="51">
        <v>1000</v>
      </c>
      <c r="C406" s="52" t="s">
        <v>495</v>
      </c>
      <c r="D406" s="39">
        <v>2646488</v>
      </c>
      <c r="E406" s="40">
        <v>0</v>
      </c>
      <c r="F406" s="41">
        <v>13680</v>
      </c>
      <c r="G406" s="40">
        <v>13835</v>
      </c>
      <c r="H406" s="42">
        <v>2.3380000000000001</v>
      </c>
      <c r="I406" s="41">
        <v>10968</v>
      </c>
      <c r="J406" s="43">
        <f t="shared" si="162"/>
        <v>0.79279999999999995</v>
      </c>
      <c r="K406" s="41">
        <v>490</v>
      </c>
      <c r="L406" s="41">
        <v>5791</v>
      </c>
      <c r="M406" s="41">
        <v>1652</v>
      </c>
      <c r="N406" s="41">
        <f t="shared" si="163"/>
        <v>8.4613999999999994</v>
      </c>
      <c r="O406" s="41">
        <f t="shared" si="164"/>
        <v>28.527000000000001</v>
      </c>
      <c r="P406" s="41">
        <v>9886</v>
      </c>
      <c r="Q406" s="41">
        <v>11161</v>
      </c>
      <c r="R406" s="41">
        <v>12023</v>
      </c>
      <c r="S406" s="41">
        <v>12735</v>
      </c>
      <c r="T406" s="53">
        <v>13680</v>
      </c>
      <c r="U406" s="53">
        <f t="shared" si="165"/>
        <v>13680</v>
      </c>
      <c r="V406" s="44">
        <f t="shared" si="166"/>
        <v>0</v>
      </c>
      <c r="W406" s="54">
        <v>13154562</v>
      </c>
      <c r="X406" s="55">
        <v>7057721</v>
      </c>
      <c r="Y406" s="41">
        <v>10.080448249181078</v>
      </c>
      <c r="Z406" s="41">
        <f t="shared" si="167"/>
        <v>1357.0825</v>
      </c>
      <c r="AA406" s="41">
        <f t="shared" si="168"/>
        <v>0</v>
      </c>
      <c r="AB406" s="41">
        <f t="shared" si="169"/>
        <v>0.426315</v>
      </c>
      <c r="AC406" s="41" t="str">
        <f t="shared" si="170"/>
        <v/>
      </c>
      <c r="AD406" s="41" t="str">
        <f t="shared" si="171"/>
        <v/>
      </c>
      <c r="AE406" s="41" t="str">
        <f t="shared" si="172"/>
        <v/>
      </c>
      <c r="AF406" s="41" t="str">
        <f t="shared" si="173"/>
        <v/>
      </c>
      <c r="AG406" s="41">
        <f t="shared" si="174"/>
        <v>0</v>
      </c>
      <c r="AH406" s="41">
        <f t="shared" si="175"/>
        <v>573.34150679999993</v>
      </c>
      <c r="AI406" s="41" t="str">
        <f t="shared" si="176"/>
        <v/>
      </c>
      <c r="AJ406" s="41" t="str">
        <f t="shared" si="177"/>
        <v/>
      </c>
      <c r="AK406" s="41" t="str">
        <f t="shared" si="178"/>
        <v/>
      </c>
      <c r="AL406" s="44">
        <f t="shared" si="179"/>
        <v>573.34</v>
      </c>
      <c r="AM406" s="44">
        <f t="shared" si="180"/>
        <v>648.47</v>
      </c>
      <c r="AN406" s="40">
        <f t="shared" si="181"/>
        <v>3363595</v>
      </c>
      <c r="AO406" s="45">
        <f t="shared" si="182"/>
        <v>2.8574476651868366E-2</v>
      </c>
      <c r="AP406" s="40">
        <f t="shared" si="183"/>
        <v>20490.957228391369</v>
      </c>
      <c r="AQ406" s="41">
        <v>0</v>
      </c>
      <c r="AR406" s="40">
        <f t="shared" si="184"/>
        <v>2666979</v>
      </c>
      <c r="AS406" s="40">
        <f t="shared" si="185"/>
        <v>138350</v>
      </c>
      <c r="AT406" s="40">
        <f t="shared" si="186"/>
        <v>352886.05000000005</v>
      </c>
      <c r="AU406" s="40">
        <f t="shared" si="187"/>
        <v>2508138</v>
      </c>
      <c r="AV406" s="46">
        <f t="shared" si="188"/>
        <v>2666979</v>
      </c>
      <c r="AW406" s="40">
        <f>AX406-AV406</f>
        <v>0</v>
      </c>
      <c r="AX406" s="59">
        <f>IF(D406&gt;AV406,AV406+(D406-AV406),AV406)</f>
        <v>2666979</v>
      </c>
    </row>
    <row r="407" spans="1:50" ht="15" customHeight="1" x14ac:dyDescent="0.25">
      <c r="A407" s="51">
        <v>42</v>
      </c>
      <c r="B407" s="51">
        <v>1100</v>
      </c>
      <c r="C407" s="52" t="s">
        <v>523</v>
      </c>
      <c r="D407" s="39">
        <v>511055</v>
      </c>
      <c r="E407" s="40">
        <v>0</v>
      </c>
      <c r="F407" s="41">
        <v>1392</v>
      </c>
      <c r="G407" s="40">
        <v>1384</v>
      </c>
      <c r="H407" s="42">
        <v>2.2650000000000001</v>
      </c>
      <c r="I407" s="41">
        <v>447</v>
      </c>
      <c r="J407" s="43">
        <f t="shared" si="162"/>
        <v>0.32300000000000001</v>
      </c>
      <c r="K407" s="41">
        <v>159</v>
      </c>
      <c r="L407" s="41">
        <v>614</v>
      </c>
      <c r="M407" s="41">
        <v>200</v>
      </c>
      <c r="N407" s="41">
        <f t="shared" si="163"/>
        <v>25.895800000000001</v>
      </c>
      <c r="O407" s="41">
        <f t="shared" si="164"/>
        <v>32.573299999999996</v>
      </c>
      <c r="P407" s="41">
        <v>1320</v>
      </c>
      <c r="Q407" s="41">
        <v>1470</v>
      </c>
      <c r="R407" s="41">
        <v>1417</v>
      </c>
      <c r="S407" s="41">
        <v>1449</v>
      </c>
      <c r="T407" s="53">
        <v>1392</v>
      </c>
      <c r="U407" s="53">
        <f t="shared" si="165"/>
        <v>1470</v>
      </c>
      <c r="V407" s="44">
        <f t="shared" si="166"/>
        <v>5.85</v>
      </c>
      <c r="W407" s="54">
        <v>686989</v>
      </c>
      <c r="X407" s="55">
        <v>591903</v>
      </c>
      <c r="Y407" s="41">
        <v>1.4301417612745697</v>
      </c>
      <c r="Z407" s="41">
        <f t="shared" si="167"/>
        <v>973.33010000000002</v>
      </c>
      <c r="AA407" s="41">
        <f t="shared" si="168"/>
        <v>0</v>
      </c>
      <c r="AB407" s="41">
        <f t="shared" si="169"/>
        <v>0.426315</v>
      </c>
      <c r="AC407" s="41" t="str">
        <f t="shared" si="170"/>
        <v/>
      </c>
      <c r="AD407" s="41" t="str">
        <f t="shared" si="171"/>
        <v/>
      </c>
      <c r="AE407" s="41">
        <f t="shared" si="172"/>
        <v>881.22800000000007</v>
      </c>
      <c r="AF407" s="41">
        <f t="shared" si="173"/>
        <v>630</v>
      </c>
      <c r="AG407" s="41">
        <f t="shared" si="174"/>
        <v>0</v>
      </c>
      <c r="AH407" s="41" t="str">
        <f t="shared" si="175"/>
        <v/>
      </c>
      <c r="AI407" s="41" t="str">
        <f t="shared" si="176"/>
        <v/>
      </c>
      <c r="AJ407" s="41" t="str">
        <f t="shared" si="177"/>
        <v/>
      </c>
      <c r="AK407" s="41" t="str">
        <f t="shared" si="178"/>
        <v/>
      </c>
      <c r="AL407" s="44">
        <f t="shared" si="179"/>
        <v>630</v>
      </c>
      <c r="AM407" s="44">
        <f t="shared" si="180"/>
        <v>712.55</v>
      </c>
      <c r="AN407" s="40">
        <f t="shared" si="181"/>
        <v>693295</v>
      </c>
      <c r="AO407" s="45">
        <f t="shared" si="182"/>
        <v>2.8574476651868366E-2</v>
      </c>
      <c r="AP407" s="40">
        <f t="shared" si="183"/>
        <v>5207.4126250364907</v>
      </c>
      <c r="AQ407" s="41">
        <v>0</v>
      </c>
      <c r="AR407" s="40">
        <f t="shared" si="184"/>
        <v>516262</v>
      </c>
      <c r="AS407" s="40">
        <f t="shared" si="185"/>
        <v>13840</v>
      </c>
      <c r="AT407" s="40">
        <f t="shared" si="186"/>
        <v>29595.15</v>
      </c>
      <c r="AU407" s="40">
        <f t="shared" si="187"/>
        <v>497215</v>
      </c>
      <c r="AV407" s="46">
        <f t="shared" si="188"/>
        <v>516262</v>
      </c>
      <c r="AW407" s="40">
        <f>AX407-AV407</f>
        <v>0</v>
      </c>
      <c r="AX407" s="59">
        <f>IF(D407&gt;AV407,AV407+(D407-AV407),AV407)</f>
        <v>516262</v>
      </c>
    </row>
    <row r="408" spans="1:50" ht="15" customHeight="1" x14ac:dyDescent="0.25">
      <c r="A408" s="51">
        <v>42</v>
      </c>
      <c r="B408" s="51">
        <v>1200</v>
      </c>
      <c r="C408" s="52" t="s">
        <v>672</v>
      </c>
      <c r="D408" s="39">
        <v>93964</v>
      </c>
      <c r="E408" s="40">
        <v>0</v>
      </c>
      <c r="F408" s="41">
        <v>338</v>
      </c>
      <c r="G408" s="40">
        <v>324</v>
      </c>
      <c r="H408" s="42">
        <v>2.1040000000000001</v>
      </c>
      <c r="I408" s="41">
        <v>0</v>
      </c>
      <c r="J408" s="43">
        <f t="shared" si="162"/>
        <v>0</v>
      </c>
      <c r="K408" s="41">
        <v>36</v>
      </c>
      <c r="L408" s="41">
        <v>148</v>
      </c>
      <c r="M408" s="41">
        <v>76</v>
      </c>
      <c r="N408" s="41">
        <f t="shared" si="163"/>
        <v>24.324299999999997</v>
      </c>
      <c r="O408" s="41">
        <f t="shared" si="164"/>
        <v>51.351400000000005</v>
      </c>
      <c r="P408" s="41">
        <v>398</v>
      </c>
      <c r="Q408" s="41">
        <v>412</v>
      </c>
      <c r="R408" s="41">
        <v>394</v>
      </c>
      <c r="S408" s="41">
        <v>371</v>
      </c>
      <c r="T408" s="57">
        <v>338</v>
      </c>
      <c r="U408" s="53">
        <f t="shared" si="165"/>
        <v>412</v>
      </c>
      <c r="V408" s="44">
        <f t="shared" si="166"/>
        <v>21.36</v>
      </c>
      <c r="W408" s="54">
        <v>150383</v>
      </c>
      <c r="X408" s="55">
        <v>124871</v>
      </c>
      <c r="Y408" s="41">
        <v>0.96029209401742399</v>
      </c>
      <c r="Z408" s="41">
        <f t="shared" si="167"/>
        <v>351.97620000000001</v>
      </c>
      <c r="AA408" s="41">
        <f t="shared" si="168"/>
        <v>0</v>
      </c>
      <c r="AB408" s="41">
        <f t="shared" si="169"/>
        <v>0.426315</v>
      </c>
      <c r="AC408" s="41" t="str">
        <f t="shared" si="170"/>
        <v/>
      </c>
      <c r="AD408" s="41" t="str">
        <f t="shared" si="171"/>
        <v/>
      </c>
      <c r="AE408" s="41">
        <f t="shared" si="172"/>
        <v>492.20799999999997</v>
      </c>
      <c r="AF408" s="41">
        <f t="shared" si="173"/>
        <v>492.20799999999997</v>
      </c>
      <c r="AG408" s="41">
        <f t="shared" si="174"/>
        <v>0</v>
      </c>
      <c r="AH408" s="41" t="str">
        <f t="shared" si="175"/>
        <v/>
      </c>
      <c r="AI408" s="41" t="str">
        <f t="shared" si="176"/>
        <v/>
      </c>
      <c r="AJ408" s="41" t="str">
        <f t="shared" si="177"/>
        <v/>
      </c>
      <c r="AK408" s="41" t="str">
        <f t="shared" si="178"/>
        <v/>
      </c>
      <c r="AL408" s="44">
        <f t="shared" si="179"/>
        <v>492.21</v>
      </c>
      <c r="AM408" s="44">
        <f t="shared" si="180"/>
        <v>556.71</v>
      </c>
      <c r="AN408" s="40">
        <f t="shared" si="181"/>
        <v>116264</v>
      </c>
      <c r="AO408" s="45">
        <f t="shared" si="182"/>
        <v>2.8574476651868366E-2</v>
      </c>
      <c r="AP408" s="40">
        <f t="shared" si="183"/>
        <v>637.21082933666457</v>
      </c>
      <c r="AQ408" s="41">
        <v>0</v>
      </c>
      <c r="AR408" s="40">
        <f t="shared" si="184"/>
        <v>94601</v>
      </c>
      <c r="AS408" s="40">
        <f t="shared" si="185"/>
        <v>3240</v>
      </c>
      <c r="AT408" s="40">
        <f t="shared" si="186"/>
        <v>6243.55</v>
      </c>
      <c r="AU408" s="40">
        <f t="shared" si="187"/>
        <v>90724</v>
      </c>
      <c r="AV408" s="46">
        <f t="shared" si="188"/>
        <v>94601</v>
      </c>
      <c r="AW408" s="40">
        <f>AX408-AV408</f>
        <v>0</v>
      </c>
      <c r="AX408" s="59">
        <f>IF(D408&gt;AV408,AV408+(D408-AV408),AV408)</f>
        <v>94601</v>
      </c>
    </row>
    <row r="409" spans="1:50" ht="15" customHeight="1" x14ac:dyDescent="0.25">
      <c r="A409" s="51">
        <v>42</v>
      </c>
      <c r="B409" s="51">
        <v>1300</v>
      </c>
      <c r="C409" s="52" t="s">
        <v>754</v>
      </c>
      <c r="D409" s="39">
        <v>35210</v>
      </c>
      <c r="E409" s="40">
        <v>0</v>
      </c>
      <c r="F409" s="41">
        <v>139</v>
      </c>
      <c r="G409" s="40">
        <v>125</v>
      </c>
      <c r="H409" s="42">
        <v>1.9530000000000001</v>
      </c>
      <c r="I409" s="41">
        <v>0</v>
      </c>
      <c r="J409" s="43">
        <f t="shared" si="162"/>
        <v>0</v>
      </c>
      <c r="K409" s="41">
        <v>40</v>
      </c>
      <c r="L409" s="41">
        <v>74</v>
      </c>
      <c r="M409" s="41">
        <v>24</v>
      </c>
      <c r="N409" s="41">
        <f t="shared" si="163"/>
        <v>54.054100000000005</v>
      </c>
      <c r="O409" s="41">
        <f t="shared" si="164"/>
        <v>32.432400000000001</v>
      </c>
      <c r="P409" s="41">
        <v>195</v>
      </c>
      <c r="Q409" s="41">
        <v>177</v>
      </c>
      <c r="R409" s="41">
        <v>175</v>
      </c>
      <c r="S409" s="41">
        <v>207</v>
      </c>
      <c r="T409" s="57">
        <v>139</v>
      </c>
      <c r="U409" s="53">
        <f t="shared" si="165"/>
        <v>207</v>
      </c>
      <c r="V409" s="44">
        <f t="shared" si="166"/>
        <v>39.61</v>
      </c>
      <c r="W409" s="54">
        <v>82252</v>
      </c>
      <c r="X409" s="55">
        <v>52956</v>
      </c>
      <c r="Y409" s="41">
        <v>1.0102243716959307</v>
      </c>
      <c r="Z409" s="41">
        <f t="shared" si="167"/>
        <v>137.5932</v>
      </c>
      <c r="AA409" s="41">
        <f t="shared" si="168"/>
        <v>0</v>
      </c>
      <c r="AB409" s="41">
        <f t="shared" si="169"/>
        <v>0.426315</v>
      </c>
      <c r="AC409" s="41" t="str">
        <f t="shared" si="170"/>
        <v/>
      </c>
      <c r="AD409" s="41" t="str">
        <f t="shared" si="171"/>
        <v/>
      </c>
      <c r="AE409" s="41">
        <f t="shared" si="172"/>
        <v>419.17500000000001</v>
      </c>
      <c r="AF409" s="41">
        <f t="shared" si="173"/>
        <v>419.17500000000001</v>
      </c>
      <c r="AG409" s="41">
        <f t="shared" si="174"/>
        <v>0</v>
      </c>
      <c r="AH409" s="41" t="str">
        <f t="shared" si="175"/>
        <v/>
      </c>
      <c r="AI409" s="41" t="str">
        <f t="shared" si="176"/>
        <v/>
      </c>
      <c r="AJ409" s="41" t="str">
        <f t="shared" si="177"/>
        <v/>
      </c>
      <c r="AK409" s="41" t="str">
        <f t="shared" si="178"/>
        <v/>
      </c>
      <c r="AL409" s="44">
        <f t="shared" si="179"/>
        <v>419.18</v>
      </c>
      <c r="AM409" s="44">
        <f t="shared" si="180"/>
        <v>474.11</v>
      </c>
      <c r="AN409" s="40">
        <f t="shared" si="181"/>
        <v>24198</v>
      </c>
      <c r="AO409" s="45">
        <f t="shared" si="182"/>
        <v>2.8574476651868366E-2</v>
      </c>
      <c r="AP409" s="40">
        <f t="shared" si="183"/>
        <v>-314.66213689037443</v>
      </c>
      <c r="AQ409" s="41">
        <v>0</v>
      </c>
      <c r="AR409" s="40">
        <f t="shared" si="184"/>
        <v>24198</v>
      </c>
      <c r="AS409" s="40">
        <f t="shared" si="185"/>
        <v>1250</v>
      </c>
      <c r="AT409" s="40">
        <f t="shared" si="186"/>
        <v>2647.8</v>
      </c>
      <c r="AU409" s="40">
        <f t="shared" si="187"/>
        <v>33960</v>
      </c>
      <c r="AV409" s="46">
        <f t="shared" si="188"/>
        <v>33960</v>
      </c>
      <c r="AW409" s="40">
        <f>AX409-AV409</f>
        <v>1250</v>
      </c>
      <c r="AX409" s="59">
        <f>IF(D409&gt;AV409,AV409+(D409-AV409),AV409)</f>
        <v>35210</v>
      </c>
    </row>
    <row r="410" spans="1:50" ht="15" customHeight="1" x14ac:dyDescent="0.25">
      <c r="A410" s="51">
        <v>42</v>
      </c>
      <c r="B410" s="51">
        <v>1400</v>
      </c>
      <c r="C410" s="52" t="s">
        <v>761</v>
      </c>
      <c r="D410" s="39">
        <v>963905</v>
      </c>
      <c r="E410" s="40">
        <v>0</v>
      </c>
      <c r="F410" s="41">
        <v>2163</v>
      </c>
      <c r="G410" s="40">
        <v>2116</v>
      </c>
      <c r="H410" s="42">
        <v>2.37</v>
      </c>
      <c r="I410" s="41">
        <v>733</v>
      </c>
      <c r="J410" s="43">
        <f t="shared" si="162"/>
        <v>0.34639999999999999</v>
      </c>
      <c r="K410" s="41">
        <v>385</v>
      </c>
      <c r="L410" s="41">
        <v>1045</v>
      </c>
      <c r="M410" s="41">
        <v>306</v>
      </c>
      <c r="N410" s="41">
        <f t="shared" si="163"/>
        <v>36.842100000000002</v>
      </c>
      <c r="O410" s="41">
        <f t="shared" si="164"/>
        <v>29.282299999999999</v>
      </c>
      <c r="P410" s="41">
        <v>2516</v>
      </c>
      <c r="Q410" s="41">
        <v>2478</v>
      </c>
      <c r="R410" s="41">
        <v>2059</v>
      </c>
      <c r="S410" s="41">
        <v>2268</v>
      </c>
      <c r="T410" s="53">
        <v>2163</v>
      </c>
      <c r="U410" s="53">
        <f t="shared" si="165"/>
        <v>2516</v>
      </c>
      <c r="V410" s="44">
        <f t="shared" si="166"/>
        <v>15.9</v>
      </c>
      <c r="W410" s="54">
        <v>737889</v>
      </c>
      <c r="X410" s="55">
        <v>1211263</v>
      </c>
      <c r="Y410" s="41">
        <v>2.2288570448975054</v>
      </c>
      <c r="Z410" s="41">
        <f t="shared" si="167"/>
        <v>970.45249999999999</v>
      </c>
      <c r="AA410" s="41">
        <f t="shared" si="168"/>
        <v>0</v>
      </c>
      <c r="AB410" s="41">
        <f t="shared" si="169"/>
        <v>0.426315</v>
      </c>
      <c r="AC410" s="41" t="str">
        <f t="shared" si="170"/>
        <v/>
      </c>
      <c r="AD410" s="41" t="str">
        <f t="shared" si="171"/>
        <v/>
      </c>
      <c r="AE410" s="41">
        <f t="shared" si="172"/>
        <v>1149.8719999999998</v>
      </c>
      <c r="AF410" s="41">
        <f t="shared" si="173"/>
        <v>630</v>
      </c>
      <c r="AG410" s="41">
        <f t="shared" si="174"/>
        <v>0</v>
      </c>
      <c r="AH410" s="41" t="str">
        <f t="shared" si="175"/>
        <v/>
      </c>
      <c r="AI410" s="41" t="str">
        <f t="shared" si="176"/>
        <v/>
      </c>
      <c r="AJ410" s="41" t="str">
        <f t="shared" si="177"/>
        <v/>
      </c>
      <c r="AK410" s="41" t="str">
        <f t="shared" si="178"/>
        <v/>
      </c>
      <c r="AL410" s="44">
        <f t="shared" si="179"/>
        <v>630</v>
      </c>
      <c r="AM410" s="44">
        <f t="shared" si="180"/>
        <v>712.55</v>
      </c>
      <c r="AN410" s="40">
        <f t="shared" si="181"/>
        <v>1193183</v>
      </c>
      <c r="AO410" s="45">
        <f t="shared" si="182"/>
        <v>2.8574476651868366E-2</v>
      </c>
      <c r="AP410" s="40">
        <f t="shared" si="183"/>
        <v>6551.4988577870754</v>
      </c>
      <c r="AQ410" s="41">
        <v>0</v>
      </c>
      <c r="AR410" s="40">
        <f t="shared" si="184"/>
        <v>970456</v>
      </c>
      <c r="AS410" s="40">
        <f t="shared" si="185"/>
        <v>21160</v>
      </c>
      <c r="AT410" s="40">
        <f t="shared" si="186"/>
        <v>60563.15</v>
      </c>
      <c r="AU410" s="40">
        <f t="shared" si="187"/>
        <v>942745</v>
      </c>
      <c r="AV410" s="46">
        <f t="shared" si="188"/>
        <v>970456</v>
      </c>
      <c r="AW410" s="40">
        <f>AX410-AV410</f>
        <v>0</v>
      </c>
      <c r="AX410" s="59">
        <f>IF(D410&gt;AV410,AV410+(D410-AV410),AV410)</f>
        <v>970456</v>
      </c>
    </row>
    <row r="411" spans="1:50" ht="15" customHeight="1" x14ac:dyDescent="0.25">
      <c r="A411" s="51">
        <v>43</v>
      </c>
      <c r="B411" s="51">
        <v>100</v>
      </c>
      <c r="C411" s="52" t="s">
        <v>70</v>
      </c>
      <c r="D411" s="39">
        <v>19148</v>
      </c>
      <c r="E411" s="40">
        <v>0</v>
      </c>
      <c r="F411" s="41">
        <v>113</v>
      </c>
      <c r="G411" s="40">
        <v>103</v>
      </c>
      <c r="H411" s="42">
        <v>2.5750000000000002</v>
      </c>
      <c r="I411" s="41">
        <v>0</v>
      </c>
      <c r="J411" s="43">
        <f t="shared" si="162"/>
        <v>0</v>
      </c>
      <c r="K411" s="41">
        <v>35</v>
      </c>
      <c r="L411" s="41">
        <v>57</v>
      </c>
      <c r="M411" s="41">
        <v>9</v>
      </c>
      <c r="N411" s="41">
        <f t="shared" si="163"/>
        <v>61.403500000000001</v>
      </c>
      <c r="O411" s="41">
        <f t="shared" si="164"/>
        <v>15.7895</v>
      </c>
      <c r="P411" s="41">
        <v>105</v>
      </c>
      <c r="Q411" s="41">
        <v>114</v>
      </c>
      <c r="R411" s="41">
        <v>113</v>
      </c>
      <c r="S411" s="41">
        <v>114</v>
      </c>
      <c r="T411" s="57">
        <v>113</v>
      </c>
      <c r="U411" s="53">
        <f t="shared" si="165"/>
        <v>114</v>
      </c>
      <c r="V411" s="44">
        <f t="shared" si="166"/>
        <v>9.65</v>
      </c>
      <c r="W411" s="54">
        <v>35884</v>
      </c>
      <c r="X411" s="55">
        <v>21066</v>
      </c>
      <c r="Y411" s="41">
        <v>8.0647477903372525E-2</v>
      </c>
      <c r="Z411" s="41">
        <f t="shared" si="167"/>
        <v>1401.1597999999999</v>
      </c>
      <c r="AA411" s="41">
        <f t="shared" si="168"/>
        <v>0</v>
      </c>
      <c r="AB411" s="41">
        <f t="shared" si="169"/>
        <v>0.426315</v>
      </c>
      <c r="AC411" s="41" t="str">
        <f t="shared" si="170"/>
        <v/>
      </c>
      <c r="AD411" s="41" t="str">
        <f t="shared" si="171"/>
        <v/>
      </c>
      <c r="AE411" s="41">
        <f t="shared" si="172"/>
        <v>411.101</v>
      </c>
      <c r="AF411" s="41">
        <f t="shared" si="173"/>
        <v>411.101</v>
      </c>
      <c r="AG411" s="41">
        <f t="shared" si="174"/>
        <v>0</v>
      </c>
      <c r="AH411" s="41" t="str">
        <f t="shared" si="175"/>
        <v/>
      </c>
      <c r="AI411" s="41" t="str">
        <f t="shared" si="176"/>
        <v/>
      </c>
      <c r="AJ411" s="41" t="str">
        <f t="shared" si="177"/>
        <v/>
      </c>
      <c r="AK411" s="41" t="str">
        <f t="shared" si="178"/>
        <v/>
      </c>
      <c r="AL411" s="44">
        <f t="shared" si="179"/>
        <v>411.1</v>
      </c>
      <c r="AM411" s="44">
        <f t="shared" si="180"/>
        <v>464.97</v>
      </c>
      <c r="AN411" s="40">
        <f t="shared" si="181"/>
        <v>32594</v>
      </c>
      <c r="AO411" s="45">
        <f t="shared" si="182"/>
        <v>2.8574476651868366E-2</v>
      </c>
      <c r="AP411" s="40">
        <f t="shared" si="183"/>
        <v>384.21241306102206</v>
      </c>
      <c r="AQ411" s="41">
        <v>0</v>
      </c>
      <c r="AR411" s="40">
        <f t="shared" si="184"/>
        <v>19532</v>
      </c>
      <c r="AS411" s="40">
        <f t="shared" si="185"/>
        <v>1030</v>
      </c>
      <c r="AT411" s="40">
        <f t="shared" si="186"/>
        <v>1053.3</v>
      </c>
      <c r="AU411" s="40">
        <f t="shared" si="187"/>
        <v>18118</v>
      </c>
      <c r="AV411" s="46">
        <f t="shared" si="188"/>
        <v>19532</v>
      </c>
      <c r="AW411" s="40">
        <f>AX411-AV411</f>
        <v>0</v>
      </c>
      <c r="AX411" s="59">
        <f>IF(D411&gt;AV411,AV411+(D411-AV411),AV411)</f>
        <v>19532</v>
      </c>
    </row>
    <row r="412" spans="1:50" ht="15" customHeight="1" x14ac:dyDescent="0.25">
      <c r="A412" s="51">
        <v>43</v>
      </c>
      <c r="B412" s="51">
        <v>200</v>
      </c>
      <c r="C412" s="52" t="s">
        <v>102</v>
      </c>
      <c r="D412" s="39">
        <v>295357</v>
      </c>
      <c r="E412" s="40">
        <v>0</v>
      </c>
      <c r="F412" s="41">
        <v>762</v>
      </c>
      <c r="G412" s="40">
        <v>711</v>
      </c>
      <c r="H412" s="42">
        <v>2.347</v>
      </c>
      <c r="I412" s="41">
        <v>46</v>
      </c>
      <c r="J412" s="43">
        <f t="shared" si="162"/>
        <v>6.4699999999999994E-2</v>
      </c>
      <c r="K412" s="41">
        <v>176</v>
      </c>
      <c r="L412" s="41">
        <v>381</v>
      </c>
      <c r="M412" s="41">
        <v>112</v>
      </c>
      <c r="N412" s="41">
        <f t="shared" si="163"/>
        <v>46.194200000000002</v>
      </c>
      <c r="O412" s="41">
        <f t="shared" si="164"/>
        <v>29.396299999999997</v>
      </c>
      <c r="P412" s="41">
        <v>688</v>
      </c>
      <c r="Q412" s="41">
        <v>697</v>
      </c>
      <c r="R412" s="41">
        <v>781</v>
      </c>
      <c r="S412" s="41">
        <v>807</v>
      </c>
      <c r="T412" s="57">
        <v>762</v>
      </c>
      <c r="U412" s="53">
        <f t="shared" si="165"/>
        <v>807</v>
      </c>
      <c r="V412" s="44">
        <f t="shared" si="166"/>
        <v>11.9</v>
      </c>
      <c r="W412" s="54">
        <v>320481</v>
      </c>
      <c r="X412" s="55">
        <v>457466</v>
      </c>
      <c r="Y412" s="41">
        <v>0.38730681377674336</v>
      </c>
      <c r="Z412" s="41">
        <f t="shared" si="167"/>
        <v>1967.4324999999999</v>
      </c>
      <c r="AA412" s="41">
        <f t="shared" si="168"/>
        <v>0</v>
      </c>
      <c r="AB412" s="41">
        <f t="shared" si="169"/>
        <v>0.426315</v>
      </c>
      <c r="AC412" s="41" t="str">
        <f t="shared" si="170"/>
        <v/>
      </c>
      <c r="AD412" s="41" t="str">
        <f t="shared" si="171"/>
        <v/>
      </c>
      <c r="AE412" s="41">
        <f t="shared" si="172"/>
        <v>634.23699999999997</v>
      </c>
      <c r="AF412" s="41">
        <f t="shared" si="173"/>
        <v>630</v>
      </c>
      <c r="AG412" s="41">
        <f t="shared" si="174"/>
        <v>0</v>
      </c>
      <c r="AH412" s="41" t="str">
        <f t="shared" si="175"/>
        <v/>
      </c>
      <c r="AI412" s="41" t="str">
        <f t="shared" si="176"/>
        <v/>
      </c>
      <c r="AJ412" s="41" t="str">
        <f t="shared" si="177"/>
        <v/>
      </c>
      <c r="AK412" s="41" t="str">
        <f t="shared" si="178"/>
        <v/>
      </c>
      <c r="AL412" s="44">
        <f t="shared" si="179"/>
        <v>630</v>
      </c>
      <c r="AM412" s="44">
        <f t="shared" si="180"/>
        <v>712.55</v>
      </c>
      <c r="AN412" s="40">
        <f t="shared" si="181"/>
        <v>369997</v>
      </c>
      <c r="AO412" s="45">
        <f t="shared" si="182"/>
        <v>2.8574476651868366E-2</v>
      </c>
      <c r="AP412" s="40">
        <f t="shared" si="183"/>
        <v>2132.7989372954548</v>
      </c>
      <c r="AQ412" s="41">
        <v>0</v>
      </c>
      <c r="AR412" s="40">
        <f t="shared" si="184"/>
        <v>297490</v>
      </c>
      <c r="AS412" s="40">
        <f t="shared" si="185"/>
        <v>7110</v>
      </c>
      <c r="AT412" s="40">
        <f t="shared" si="186"/>
        <v>22873.300000000003</v>
      </c>
      <c r="AU412" s="40">
        <f t="shared" si="187"/>
        <v>288247</v>
      </c>
      <c r="AV412" s="46">
        <f t="shared" si="188"/>
        <v>297490</v>
      </c>
      <c r="AW412" s="40">
        <f>AX412-AV412</f>
        <v>0</v>
      </c>
      <c r="AX412" s="59">
        <f>IF(D412&gt;AV412,AV412+(D412-AV412),AV412)</f>
        <v>297490</v>
      </c>
    </row>
    <row r="413" spans="1:50" ht="15" customHeight="1" x14ac:dyDescent="0.25">
      <c r="A413" s="51">
        <v>43</v>
      </c>
      <c r="B413" s="51">
        <v>300</v>
      </c>
      <c r="C413" s="52" t="s">
        <v>298</v>
      </c>
      <c r="D413" s="39">
        <v>1559260</v>
      </c>
      <c r="E413" s="40">
        <v>0</v>
      </c>
      <c r="F413" s="41">
        <v>5631</v>
      </c>
      <c r="G413" s="40">
        <v>5607</v>
      </c>
      <c r="H413" s="42">
        <v>2.4020000000000001</v>
      </c>
      <c r="I413" s="41">
        <v>2888</v>
      </c>
      <c r="J413" s="43">
        <f t="shared" si="162"/>
        <v>0.5151</v>
      </c>
      <c r="K413" s="41">
        <v>492</v>
      </c>
      <c r="L413" s="41">
        <v>2143</v>
      </c>
      <c r="M413" s="41">
        <v>727</v>
      </c>
      <c r="N413" s="41">
        <f t="shared" si="163"/>
        <v>22.958500000000001</v>
      </c>
      <c r="O413" s="41">
        <f t="shared" si="164"/>
        <v>33.924399999999999</v>
      </c>
      <c r="P413" s="41">
        <v>4217</v>
      </c>
      <c r="Q413" s="41">
        <v>4396</v>
      </c>
      <c r="R413" s="41">
        <v>4648</v>
      </c>
      <c r="S413" s="41">
        <v>5453</v>
      </c>
      <c r="T413" s="53">
        <v>5631</v>
      </c>
      <c r="U413" s="53">
        <f t="shared" si="165"/>
        <v>5631</v>
      </c>
      <c r="V413" s="44">
        <f t="shared" si="166"/>
        <v>0.43</v>
      </c>
      <c r="W413" s="54">
        <v>4073159</v>
      </c>
      <c r="X413" s="55">
        <v>2773462</v>
      </c>
      <c r="Y413" s="41">
        <v>3.2256578022755318</v>
      </c>
      <c r="Z413" s="41">
        <f t="shared" si="167"/>
        <v>1745.6904</v>
      </c>
      <c r="AA413" s="41">
        <f t="shared" si="168"/>
        <v>0</v>
      </c>
      <c r="AB413" s="41">
        <f t="shared" si="169"/>
        <v>0.426315</v>
      </c>
      <c r="AC413" s="41" t="str">
        <f t="shared" si="170"/>
        <v/>
      </c>
      <c r="AD413" s="41" t="str">
        <f t="shared" si="171"/>
        <v/>
      </c>
      <c r="AE413" s="41" t="str">
        <f t="shared" si="172"/>
        <v/>
      </c>
      <c r="AF413" s="41" t="str">
        <f t="shared" si="173"/>
        <v/>
      </c>
      <c r="AG413" s="41">
        <f t="shared" si="174"/>
        <v>649.62136674999988</v>
      </c>
      <c r="AH413" s="41" t="str">
        <f t="shared" si="175"/>
        <v/>
      </c>
      <c r="AI413" s="41" t="str">
        <f t="shared" si="176"/>
        <v/>
      </c>
      <c r="AJ413" s="41" t="str">
        <f t="shared" si="177"/>
        <v/>
      </c>
      <c r="AK413" s="41" t="str">
        <f t="shared" si="178"/>
        <v/>
      </c>
      <c r="AL413" s="44">
        <f t="shared" si="179"/>
        <v>649.62</v>
      </c>
      <c r="AM413" s="44">
        <f t="shared" si="180"/>
        <v>734.74</v>
      </c>
      <c r="AN413" s="40">
        <f t="shared" si="181"/>
        <v>2383238</v>
      </c>
      <c r="AO413" s="45">
        <f t="shared" si="182"/>
        <v>2.8574476651868366E-2</v>
      </c>
      <c r="AP413" s="40">
        <f t="shared" si="183"/>
        <v>23544.740122653191</v>
      </c>
      <c r="AQ413" s="41">
        <v>0</v>
      </c>
      <c r="AR413" s="40">
        <f t="shared" si="184"/>
        <v>1582805</v>
      </c>
      <c r="AS413" s="40">
        <f t="shared" si="185"/>
        <v>56070</v>
      </c>
      <c r="AT413" s="40">
        <f t="shared" si="186"/>
        <v>138673.1</v>
      </c>
      <c r="AU413" s="40">
        <f t="shared" si="187"/>
        <v>1503190</v>
      </c>
      <c r="AV413" s="46">
        <f t="shared" si="188"/>
        <v>1582805</v>
      </c>
      <c r="AW413" s="40">
        <f>AX413-AV413</f>
        <v>0</v>
      </c>
      <c r="AX413" s="59">
        <f>IF(D413&gt;AV413,AV413+(D413-AV413),AV413)</f>
        <v>1582805</v>
      </c>
    </row>
    <row r="414" spans="1:50" ht="15" customHeight="1" x14ac:dyDescent="0.25">
      <c r="A414" s="51">
        <v>43</v>
      </c>
      <c r="B414" s="51">
        <v>400</v>
      </c>
      <c r="C414" s="52" t="s">
        <v>380</v>
      </c>
      <c r="D414" s="39">
        <v>2646397</v>
      </c>
      <c r="E414" s="40">
        <v>0</v>
      </c>
      <c r="F414" s="41">
        <v>14178</v>
      </c>
      <c r="G414" s="40">
        <v>14282</v>
      </c>
      <c r="H414" s="42">
        <v>2.2589999999999999</v>
      </c>
      <c r="I414" s="41">
        <v>9047</v>
      </c>
      <c r="J414" s="43">
        <f t="shared" si="162"/>
        <v>0.63349999999999995</v>
      </c>
      <c r="K414" s="41">
        <v>771</v>
      </c>
      <c r="L414" s="41">
        <v>6624</v>
      </c>
      <c r="M414" s="41">
        <v>1325</v>
      </c>
      <c r="N414" s="41">
        <f t="shared" si="163"/>
        <v>11.6395</v>
      </c>
      <c r="O414" s="41">
        <f t="shared" si="164"/>
        <v>20.003</v>
      </c>
      <c r="P414" s="41">
        <v>8031</v>
      </c>
      <c r="Q414" s="41">
        <v>9244</v>
      </c>
      <c r="R414" s="41">
        <v>11523</v>
      </c>
      <c r="S414" s="41">
        <v>13080</v>
      </c>
      <c r="T414" s="53">
        <v>14178</v>
      </c>
      <c r="U414" s="53">
        <f t="shared" si="165"/>
        <v>14178</v>
      </c>
      <c r="V414" s="44">
        <f t="shared" si="166"/>
        <v>0</v>
      </c>
      <c r="W414" s="54">
        <v>12938217</v>
      </c>
      <c r="X414" s="55">
        <v>7458831</v>
      </c>
      <c r="Y414" s="41">
        <v>9.0265665323545896</v>
      </c>
      <c r="Z414" s="41">
        <f t="shared" si="167"/>
        <v>1570.6968999999999</v>
      </c>
      <c r="AA414" s="41">
        <f t="shared" si="168"/>
        <v>0</v>
      </c>
      <c r="AB414" s="41">
        <f t="shared" si="169"/>
        <v>0.426315</v>
      </c>
      <c r="AC414" s="41" t="str">
        <f t="shared" si="170"/>
        <v/>
      </c>
      <c r="AD414" s="41" t="str">
        <f t="shared" si="171"/>
        <v/>
      </c>
      <c r="AE414" s="41" t="str">
        <f t="shared" si="172"/>
        <v/>
      </c>
      <c r="AF414" s="41" t="str">
        <f t="shared" si="173"/>
        <v/>
      </c>
      <c r="AG414" s="41">
        <f t="shared" si="174"/>
        <v>0</v>
      </c>
      <c r="AH414" s="41">
        <f t="shared" si="175"/>
        <v>552.98390952499994</v>
      </c>
      <c r="AI414" s="41" t="str">
        <f t="shared" si="176"/>
        <v/>
      </c>
      <c r="AJ414" s="41" t="str">
        <f t="shared" si="177"/>
        <v/>
      </c>
      <c r="AK414" s="41" t="str">
        <f t="shared" si="178"/>
        <v/>
      </c>
      <c r="AL414" s="44">
        <f t="shared" si="179"/>
        <v>552.98</v>
      </c>
      <c r="AM414" s="44">
        <f t="shared" si="180"/>
        <v>625.44000000000005</v>
      </c>
      <c r="AN414" s="40">
        <f t="shared" si="181"/>
        <v>3416778</v>
      </c>
      <c r="AO414" s="45">
        <f t="shared" si="182"/>
        <v>2.8574476651868366E-2</v>
      </c>
      <c r="AP414" s="40">
        <f t="shared" si="183"/>
        <v>22013.233897543003</v>
      </c>
      <c r="AQ414" s="41">
        <v>0</v>
      </c>
      <c r="AR414" s="40">
        <f t="shared" si="184"/>
        <v>2668410</v>
      </c>
      <c r="AS414" s="40">
        <f t="shared" si="185"/>
        <v>142820</v>
      </c>
      <c r="AT414" s="40">
        <f t="shared" si="186"/>
        <v>372941.55000000005</v>
      </c>
      <c r="AU414" s="40">
        <f t="shared" si="187"/>
        <v>2503577</v>
      </c>
      <c r="AV414" s="46">
        <f t="shared" si="188"/>
        <v>2668410</v>
      </c>
      <c r="AW414" s="40">
        <f>AX414-AV414</f>
        <v>0</v>
      </c>
      <c r="AX414" s="59">
        <f>IF(D414&gt;AV414,AV414+(D414-AV414),AV414)</f>
        <v>2668410</v>
      </c>
    </row>
    <row r="415" spans="1:50" ht="15" customHeight="1" x14ac:dyDescent="0.25">
      <c r="A415" s="51">
        <v>43</v>
      </c>
      <c r="B415" s="51">
        <v>500</v>
      </c>
      <c r="C415" s="52" t="s">
        <v>450</v>
      </c>
      <c r="D415" s="39">
        <v>548463</v>
      </c>
      <c r="E415" s="40">
        <v>0</v>
      </c>
      <c r="F415" s="41">
        <v>1730</v>
      </c>
      <c r="G415" s="40">
        <v>1705</v>
      </c>
      <c r="H415" s="42">
        <v>2.5910000000000002</v>
      </c>
      <c r="I415" s="41">
        <v>462</v>
      </c>
      <c r="J415" s="43">
        <f t="shared" si="162"/>
        <v>0.27100000000000002</v>
      </c>
      <c r="K415" s="41">
        <v>182</v>
      </c>
      <c r="L415" s="41">
        <v>784</v>
      </c>
      <c r="M415" s="41">
        <v>198</v>
      </c>
      <c r="N415" s="41">
        <f t="shared" si="163"/>
        <v>23.214299999999998</v>
      </c>
      <c r="O415" s="41">
        <f t="shared" si="164"/>
        <v>25.255100000000002</v>
      </c>
      <c r="P415" s="41">
        <v>1162</v>
      </c>
      <c r="Q415" s="41">
        <v>1229</v>
      </c>
      <c r="R415" s="41">
        <v>1180</v>
      </c>
      <c r="S415" s="41">
        <v>1377</v>
      </c>
      <c r="T415" s="53">
        <v>1730</v>
      </c>
      <c r="U415" s="53">
        <f t="shared" si="165"/>
        <v>1730</v>
      </c>
      <c r="V415" s="44">
        <f t="shared" si="166"/>
        <v>1.45</v>
      </c>
      <c r="W415" s="54">
        <v>1247977</v>
      </c>
      <c r="X415" s="55">
        <v>1035383</v>
      </c>
      <c r="Y415" s="41">
        <v>0.86192175407762506</v>
      </c>
      <c r="Z415" s="41">
        <f t="shared" si="167"/>
        <v>2007.1428000000001</v>
      </c>
      <c r="AA415" s="41">
        <f t="shared" si="168"/>
        <v>0</v>
      </c>
      <c r="AB415" s="41">
        <f t="shared" si="169"/>
        <v>0.426315</v>
      </c>
      <c r="AC415" s="41" t="str">
        <f t="shared" si="170"/>
        <v/>
      </c>
      <c r="AD415" s="41" t="str">
        <f t="shared" si="171"/>
        <v/>
      </c>
      <c r="AE415" s="41">
        <f t="shared" si="172"/>
        <v>999.03499999999997</v>
      </c>
      <c r="AF415" s="41">
        <f t="shared" si="173"/>
        <v>630</v>
      </c>
      <c r="AG415" s="41">
        <f t="shared" si="174"/>
        <v>0</v>
      </c>
      <c r="AH415" s="41" t="str">
        <f t="shared" si="175"/>
        <v/>
      </c>
      <c r="AI415" s="41" t="str">
        <f t="shared" si="176"/>
        <v/>
      </c>
      <c r="AJ415" s="41" t="str">
        <f t="shared" si="177"/>
        <v/>
      </c>
      <c r="AK415" s="41" t="str">
        <f t="shared" si="178"/>
        <v/>
      </c>
      <c r="AL415" s="44">
        <f t="shared" si="179"/>
        <v>630</v>
      </c>
      <c r="AM415" s="44">
        <f t="shared" si="180"/>
        <v>712.55</v>
      </c>
      <c r="AN415" s="40">
        <f t="shared" si="181"/>
        <v>682866</v>
      </c>
      <c r="AO415" s="45">
        <f t="shared" si="182"/>
        <v>2.8574476651868366E-2</v>
      </c>
      <c r="AP415" s="40">
        <f t="shared" si="183"/>
        <v>3840.4953854410642</v>
      </c>
      <c r="AQ415" s="41">
        <v>0</v>
      </c>
      <c r="AR415" s="40">
        <f t="shared" si="184"/>
        <v>552303</v>
      </c>
      <c r="AS415" s="40">
        <f t="shared" si="185"/>
        <v>17050</v>
      </c>
      <c r="AT415" s="40">
        <f t="shared" si="186"/>
        <v>51769.15</v>
      </c>
      <c r="AU415" s="40">
        <f t="shared" si="187"/>
        <v>531413</v>
      </c>
      <c r="AV415" s="46">
        <f t="shared" si="188"/>
        <v>552303</v>
      </c>
      <c r="AW415" s="40">
        <f>AX415-AV415</f>
        <v>0</v>
      </c>
      <c r="AX415" s="59">
        <f>IF(D415&gt;AV415,AV415+(D415-AV415),AV415)</f>
        <v>552303</v>
      </c>
    </row>
    <row r="416" spans="1:50" ht="15" customHeight="1" x14ac:dyDescent="0.25">
      <c r="A416" s="51">
        <v>43</v>
      </c>
      <c r="B416" s="51">
        <v>600</v>
      </c>
      <c r="C416" s="52" t="s">
        <v>624</v>
      </c>
      <c r="D416" s="39">
        <v>36556</v>
      </c>
      <c r="E416" s="40">
        <v>0</v>
      </c>
      <c r="F416" s="41">
        <v>320</v>
      </c>
      <c r="G416" s="40">
        <v>300</v>
      </c>
      <c r="H416" s="42">
        <v>2.222</v>
      </c>
      <c r="I416" s="41">
        <v>242</v>
      </c>
      <c r="J416" s="43">
        <f t="shared" si="162"/>
        <v>0.80669999999999997</v>
      </c>
      <c r="K416" s="41">
        <v>34</v>
      </c>
      <c r="L416" s="41">
        <v>121</v>
      </c>
      <c r="M416" s="41">
        <v>38</v>
      </c>
      <c r="N416" s="41">
        <f t="shared" si="163"/>
        <v>28.099200000000003</v>
      </c>
      <c r="O416" s="41">
        <f t="shared" si="164"/>
        <v>31.405000000000001</v>
      </c>
      <c r="P416" s="41">
        <v>303</v>
      </c>
      <c r="Q416" s="41">
        <v>390</v>
      </c>
      <c r="R416" s="41">
        <v>355</v>
      </c>
      <c r="S416" s="41">
        <v>336</v>
      </c>
      <c r="T416" s="57">
        <v>320</v>
      </c>
      <c r="U416" s="53">
        <f t="shared" si="165"/>
        <v>390</v>
      </c>
      <c r="V416" s="44">
        <f t="shared" si="166"/>
        <v>23.08</v>
      </c>
      <c r="W416" s="54">
        <v>301095</v>
      </c>
      <c r="X416" s="55">
        <v>221036</v>
      </c>
      <c r="Y416" s="41">
        <v>0.35085374912933959</v>
      </c>
      <c r="Z416" s="41">
        <f t="shared" si="167"/>
        <v>912.06089999999995</v>
      </c>
      <c r="AA416" s="41">
        <f t="shared" si="168"/>
        <v>0</v>
      </c>
      <c r="AB416" s="41">
        <f t="shared" si="169"/>
        <v>0.426315</v>
      </c>
      <c r="AC416" s="41" t="str">
        <f t="shared" si="170"/>
        <v/>
      </c>
      <c r="AD416" s="41" t="str">
        <f t="shared" si="171"/>
        <v/>
      </c>
      <c r="AE416" s="41">
        <f t="shared" si="172"/>
        <v>483.4</v>
      </c>
      <c r="AF416" s="41">
        <f t="shared" si="173"/>
        <v>483.4</v>
      </c>
      <c r="AG416" s="41">
        <f t="shared" si="174"/>
        <v>0</v>
      </c>
      <c r="AH416" s="41" t="str">
        <f t="shared" si="175"/>
        <v/>
      </c>
      <c r="AI416" s="41" t="str">
        <f t="shared" si="176"/>
        <v/>
      </c>
      <c r="AJ416" s="41" t="str">
        <f t="shared" si="177"/>
        <v/>
      </c>
      <c r="AK416" s="41" t="str">
        <f t="shared" si="178"/>
        <v/>
      </c>
      <c r="AL416" s="44">
        <f t="shared" si="179"/>
        <v>483.4</v>
      </c>
      <c r="AM416" s="44">
        <f t="shared" si="180"/>
        <v>546.74</v>
      </c>
      <c r="AN416" s="40">
        <f t="shared" si="181"/>
        <v>35661</v>
      </c>
      <c r="AO416" s="45">
        <f t="shared" si="182"/>
        <v>2.8574476651868366E-2</v>
      </c>
      <c r="AP416" s="40">
        <f t="shared" si="183"/>
        <v>-25.574156603422189</v>
      </c>
      <c r="AQ416" s="41">
        <v>0</v>
      </c>
      <c r="AR416" s="40">
        <f t="shared" si="184"/>
        <v>35661</v>
      </c>
      <c r="AS416" s="40">
        <f t="shared" si="185"/>
        <v>3000</v>
      </c>
      <c r="AT416" s="40">
        <f t="shared" si="186"/>
        <v>11051.800000000001</v>
      </c>
      <c r="AU416" s="40">
        <f t="shared" si="187"/>
        <v>33556</v>
      </c>
      <c r="AV416" s="46">
        <f t="shared" si="188"/>
        <v>35661</v>
      </c>
      <c r="AW416" s="40">
        <f>AX416-AV416</f>
        <v>895</v>
      </c>
      <c r="AX416" s="59">
        <f>IF(D416&gt;AV416,AV416+(D416-AV416),AV416)</f>
        <v>36556</v>
      </c>
    </row>
    <row r="417" spans="1:50" ht="15" customHeight="1" x14ac:dyDescent="0.25">
      <c r="A417" s="51">
        <v>43</v>
      </c>
      <c r="B417" s="51">
        <v>800</v>
      </c>
      <c r="C417" s="52" t="s">
        <v>700</v>
      </c>
      <c r="D417" s="39">
        <v>246068</v>
      </c>
      <c r="E417" s="40">
        <v>0</v>
      </c>
      <c r="F417" s="41">
        <v>837</v>
      </c>
      <c r="G417" s="40">
        <v>798</v>
      </c>
      <c r="H417" s="42">
        <v>2.3130000000000002</v>
      </c>
      <c r="I417" s="41">
        <v>97</v>
      </c>
      <c r="J417" s="43">
        <f t="shared" si="162"/>
        <v>0.1216</v>
      </c>
      <c r="K417" s="41">
        <v>127</v>
      </c>
      <c r="L417" s="41">
        <v>421</v>
      </c>
      <c r="M417" s="41">
        <v>143</v>
      </c>
      <c r="N417" s="41">
        <f t="shared" si="163"/>
        <v>30.1663</v>
      </c>
      <c r="O417" s="41">
        <f t="shared" si="164"/>
        <v>33.966700000000003</v>
      </c>
      <c r="P417" s="41">
        <v>694</v>
      </c>
      <c r="Q417" s="41">
        <v>698</v>
      </c>
      <c r="R417" s="41">
        <v>764</v>
      </c>
      <c r="S417" s="41">
        <v>761</v>
      </c>
      <c r="T417" s="57">
        <v>837</v>
      </c>
      <c r="U417" s="53">
        <f t="shared" si="165"/>
        <v>837</v>
      </c>
      <c r="V417" s="44">
        <f t="shared" si="166"/>
        <v>4.66</v>
      </c>
      <c r="W417" s="54">
        <v>552843</v>
      </c>
      <c r="X417" s="55">
        <v>539862</v>
      </c>
      <c r="Y417" s="41">
        <v>0.37716545404843577</v>
      </c>
      <c r="Z417" s="41">
        <f t="shared" si="167"/>
        <v>2219.1851999999999</v>
      </c>
      <c r="AA417" s="41">
        <f t="shared" si="168"/>
        <v>0</v>
      </c>
      <c r="AB417" s="41">
        <f t="shared" si="169"/>
        <v>0.426315</v>
      </c>
      <c r="AC417" s="41" t="str">
        <f t="shared" si="170"/>
        <v/>
      </c>
      <c r="AD417" s="41" t="str">
        <f t="shared" si="171"/>
        <v/>
      </c>
      <c r="AE417" s="41">
        <f t="shared" si="172"/>
        <v>666.16599999999994</v>
      </c>
      <c r="AF417" s="41">
        <f t="shared" si="173"/>
        <v>630</v>
      </c>
      <c r="AG417" s="41">
        <f t="shared" si="174"/>
        <v>0</v>
      </c>
      <c r="AH417" s="41" t="str">
        <f t="shared" si="175"/>
        <v/>
      </c>
      <c r="AI417" s="41" t="str">
        <f t="shared" si="176"/>
        <v/>
      </c>
      <c r="AJ417" s="41" t="str">
        <f t="shared" si="177"/>
        <v/>
      </c>
      <c r="AK417" s="41" t="str">
        <f t="shared" si="178"/>
        <v/>
      </c>
      <c r="AL417" s="44">
        <f t="shared" si="179"/>
        <v>630</v>
      </c>
      <c r="AM417" s="44">
        <f t="shared" si="180"/>
        <v>712.55</v>
      </c>
      <c r="AN417" s="40">
        <f t="shared" si="181"/>
        <v>332930</v>
      </c>
      <c r="AO417" s="45">
        <f t="shared" si="182"/>
        <v>2.8574476651868366E-2</v>
      </c>
      <c r="AP417" s="40">
        <f t="shared" si="183"/>
        <v>2482.0361909345902</v>
      </c>
      <c r="AQ417" s="41">
        <v>0</v>
      </c>
      <c r="AR417" s="40">
        <f t="shared" si="184"/>
        <v>248550</v>
      </c>
      <c r="AS417" s="40">
        <f t="shared" si="185"/>
        <v>7980</v>
      </c>
      <c r="AT417" s="40">
        <f t="shared" si="186"/>
        <v>26993.100000000002</v>
      </c>
      <c r="AU417" s="40">
        <f t="shared" si="187"/>
        <v>238088</v>
      </c>
      <c r="AV417" s="46">
        <f t="shared" si="188"/>
        <v>248550</v>
      </c>
      <c r="AW417" s="40">
        <f>AX417-AV417</f>
        <v>0</v>
      </c>
      <c r="AX417" s="59">
        <f>IF(D417&gt;AV417,AV417+(D417-AV417),AV417)</f>
        <v>248550</v>
      </c>
    </row>
    <row r="418" spans="1:50" ht="15" customHeight="1" x14ac:dyDescent="0.25">
      <c r="A418" s="51">
        <v>43</v>
      </c>
      <c r="B418" s="51">
        <v>900</v>
      </c>
      <c r="C418" s="52" t="s">
        <v>740</v>
      </c>
      <c r="D418" s="39">
        <v>173263</v>
      </c>
      <c r="E418" s="40">
        <v>0</v>
      </c>
      <c r="F418" s="41">
        <v>571</v>
      </c>
      <c r="G418" s="40">
        <v>540</v>
      </c>
      <c r="H418" s="42">
        <v>2.3679999999999999</v>
      </c>
      <c r="I418" s="41">
        <v>113</v>
      </c>
      <c r="J418" s="43">
        <f t="shared" si="162"/>
        <v>0.20930000000000001</v>
      </c>
      <c r="K418" s="41">
        <v>132</v>
      </c>
      <c r="L418" s="41">
        <v>273</v>
      </c>
      <c r="M418" s="41">
        <v>77</v>
      </c>
      <c r="N418" s="41">
        <f t="shared" si="163"/>
        <v>48.351599999999998</v>
      </c>
      <c r="O418" s="41">
        <f t="shared" si="164"/>
        <v>28.205099999999998</v>
      </c>
      <c r="P418" s="41">
        <v>666</v>
      </c>
      <c r="Q418" s="41">
        <v>616</v>
      </c>
      <c r="R418" s="41">
        <v>566</v>
      </c>
      <c r="S418" s="41">
        <v>564</v>
      </c>
      <c r="T418" s="57">
        <v>571</v>
      </c>
      <c r="U418" s="53">
        <f t="shared" si="165"/>
        <v>666</v>
      </c>
      <c r="V418" s="44">
        <f t="shared" si="166"/>
        <v>18.920000000000002</v>
      </c>
      <c r="W418" s="54">
        <v>291328</v>
      </c>
      <c r="X418" s="55">
        <v>420937</v>
      </c>
      <c r="Y418" s="41">
        <v>0.80741995715810266</v>
      </c>
      <c r="Z418" s="41">
        <f t="shared" si="167"/>
        <v>707.19079999999997</v>
      </c>
      <c r="AA418" s="41">
        <f t="shared" si="168"/>
        <v>0</v>
      </c>
      <c r="AB418" s="41">
        <f t="shared" si="169"/>
        <v>0.426315</v>
      </c>
      <c r="AC418" s="41" t="str">
        <f t="shared" si="170"/>
        <v/>
      </c>
      <c r="AD418" s="41" t="str">
        <f t="shared" si="171"/>
        <v/>
      </c>
      <c r="AE418" s="41">
        <f t="shared" si="172"/>
        <v>571.48</v>
      </c>
      <c r="AF418" s="41">
        <f t="shared" si="173"/>
        <v>571.48</v>
      </c>
      <c r="AG418" s="41">
        <f t="shared" si="174"/>
        <v>0</v>
      </c>
      <c r="AH418" s="41" t="str">
        <f t="shared" si="175"/>
        <v/>
      </c>
      <c r="AI418" s="41" t="str">
        <f t="shared" si="176"/>
        <v/>
      </c>
      <c r="AJ418" s="41" t="str">
        <f t="shared" si="177"/>
        <v/>
      </c>
      <c r="AK418" s="41" t="str">
        <f t="shared" si="178"/>
        <v/>
      </c>
      <c r="AL418" s="44">
        <f t="shared" si="179"/>
        <v>571.48</v>
      </c>
      <c r="AM418" s="44">
        <f t="shared" si="180"/>
        <v>646.36</v>
      </c>
      <c r="AN418" s="40">
        <f t="shared" si="181"/>
        <v>224837</v>
      </c>
      <c r="AO418" s="45">
        <f t="shared" si="182"/>
        <v>2.8574476651868366E-2</v>
      </c>
      <c r="AP418" s="40">
        <f t="shared" si="183"/>
        <v>1473.7000588434591</v>
      </c>
      <c r="AQ418" s="41">
        <v>0</v>
      </c>
      <c r="AR418" s="40">
        <f t="shared" si="184"/>
        <v>174737</v>
      </c>
      <c r="AS418" s="40">
        <f t="shared" si="185"/>
        <v>5400</v>
      </c>
      <c r="AT418" s="40">
        <f t="shared" si="186"/>
        <v>21046.850000000002</v>
      </c>
      <c r="AU418" s="40">
        <f t="shared" si="187"/>
        <v>167863</v>
      </c>
      <c r="AV418" s="46">
        <f t="shared" si="188"/>
        <v>174737</v>
      </c>
      <c r="AW418" s="40">
        <f>AX418-AV418</f>
        <v>0</v>
      </c>
      <c r="AX418" s="59">
        <f>IF(D418&gt;AV418,AV418+(D418-AV418),AV418)</f>
        <v>174737</v>
      </c>
    </row>
    <row r="419" spans="1:50" ht="15" customHeight="1" x14ac:dyDescent="0.25">
      <c r="A419" s="51">
        <v>43</v>
      </c>
      <c r="B419" s="51">
        <v>1000</v>
      </c>
      <c r="C419" s="52" t="s">
        <v>834</v>
      </c>
      <c r="D419" s="39">
        <v>674165</v>
      </c>
      <c r="E419" s="40">
        <v>0</v>
      </c>
      <c r="F419" s="41">
        <v>2355</v>
      </c>
      <c r="G419" s="40">
        <v>2278</v>
      </c>
      <c r="H419" s="42">
        <v>2.3380000000000001</v>
      </c>
      <c r="I419" s="41">
        <v>1577</v>
      </c>
      <c r="J419" s="43">
        <f t="shared" si="162"/>
        <v>0.69230000000000003</v>
      </c>
      <c r="K419" s="41">
        <v>133</v>
      </c>
      <c r="L419" s="41">
        <v>970</v>
      </c>
      <c r="M419" s="41">
        <v>246</v>
      </c>
      <c r="N419" s="41">
        <f t="shared" si="163"/>
        <v>13.711300000000001</v>
      </c>
      <c r="O419" s="41">
        <f t="shared" si="164"/>
        <v>25.360800000000001</v>
      </c>
      <c r="P419" s="41">
        <v>1266</v>
      </c>
      <c r="Q419" s="41">
        <v>1522</v>
      </c>
      <c r="R419" s="41">
        <v>1581</v>
      </c>
      <c r="S419" s="41">
        <v>2094</v>
      </c>
      <c r="T419" s="53">
        <v>2355</v>
      </c>
      <c r="U419" s="53">
        <f t="shared" si="165"/>
        <v>2355</v>
      </c>
      <c r="V419" s="44">
        <f t="shared" si="166"/>
        <v>3.27</v>
      </c>
      <c r="W419" s="54">
        <v>2011359</v>
      </c>
      <c r="X419" s="55">
        <v>1430953</v>
      </c>
      <c r="Y419" s="41">
        <v>1.9201575451314832</v>
      </c>
      <c r="Z419" s="41">
        <f t="shared" si="167"/>
        <v>1226.4619</v>
      </c>
      <c r="AA419" s="41">
        <f t="shared" si="168"/>
        <v>0</v>
      </c>
      <c r="AB419" s="41">
        <f t="shared" si="169"/>
        <v>0.426315</v>
      </c>
      <c r="AC419" s="41" t="str">
        <f t="shared" si="170"/>
        <v/>
      </c>
      <c r="AD419" s="41" t="str">
        <f t="shared" si="171"/>
        <v/>
      </c>
      <c r="AE419" s="41">
        <f t="shared" si="172"/>
        <v>1209.326</v>
      </c>
      <c r="AF419" s="41">
        <f t="shared" si="173"/>
        <v>630</v>
      </c>
      <c r="AG419" s="41">
        <f t="shared" si="174"/>
        <v>0</v>
      </c>
      <c r="AH419" s="41" t="str">
        <f t="shared" si="175"/>
        <v/>
      </c>
      <c r="AI419" s="41" t="str">
        <f t="shared" si="176"/>
        <v/>
      </c>
      <c r="AJ419" s="41" t="str">
        <f t="shared" si="177"/>
        <v/>
      </c>
      <c r="AK419" s="41" t="str">
        <f t="shared" si="178"/>
        <v/>
      </c>
      <c r="AL419" s="44">
        <f t="shared" si="179"/>
        <v>630</v>
      </c>
      <c r="AM419" s="44">
        <f t="shared" si="180"/>
        <v>712.55</v>
      </c>
      <c r="AN419" s="40">
        <f t="shared" si="181"/>
        <v>765716</v>
      </c>
      <c r="AO419" s="45">
        <f t="shared" si="182"/>
        <v>2.8574476651868366E-2</v>
      </c>
      <c r="AP419" s="40">
        <f t="shared" si="183"/>
        <v>2616.0219119552007</v>
      </c>
      <c r="AQ419" s="41">
        <v>0</v>
      </c>
      <c r="AR419" s="40">
        <f t="shared" si="184"/>
        <v>676781</v>
      </c>
      <c r="AS419" s="40">
        <f t="shared" si="185"/>
        <v>22780</v>
      </c>
      <c r="AT419" s="40">
        <f t="shared" si="186"/>
        <v>71547.650000000009</v>
      </c>
      <c r="AU419" s="40">
        <f t="shared" si="187"/>
        <v>651385</v>
      </c>
      <c r="AV419" s="46">
        <f t="shared" si="188"/>
        <v>676781</v>
      </c>
      <c r="AW419" s="40">
        <f>AX419-AV419</f>
        <v>0</v>
      </c>
      <c r="AX419" s="59">
        <f>IF(D419&gt;AV419,AV419+(D419-AV419),AV419)</f>
        <v>676781</v>
      </c>
    </row>
    <row r="420" spans="1:50" ht="15" customHeight="1" x14ac:dyDescent="0.25">
      <c r="A420" s="51">
        <v>44</v>
      </c>
      <c r="B420" s="51">
        <v>100</v>
      </c>
      <c r="C420" s="52" t="s">
        <v>51</v>
      </c>
      <c r="D420" s="39">
        <v>21246</v>
      </c>
      <c r="E420" s="40">
        <v>0</v>
      </c>
      <c r="F420" s="41">
        <v>89</v>
      </c>
      <c r="G420" s="40">
        <v>93</v>
      </c>
      <c r="H420" s="42">
        <v>2.4470000000000001</v>
      </c>
      <c r="I420" s="41">
        <v>0</v>
      </c>
      <c r="J420" s="43">
        <f t="shared" si="162"/>
        <v>0</v>
      </c>
      <c r="K420" s="41">
        <v>9</v>
      </c>
      <c r="L420" s="41">
        <v>38</v>
      </c>
      <c r="M420" s="41">
        <v>12</v>
      </c>
      <c r="N420" s="41">
        <f t="shared" si="163"/>
        <v>23.684200000000001</v>
      </c>
      <c r="O420" s="41">
        <f t="shared" si="164"/>
        <v>31.578899999999997</v>
      </c>
      <c r="P420" s="41">
        <v>157</v>
      </c>
      <c r="Q420" s="41">
        <v>109</v>
      </c>
      <c r="R420" s="41">
        <v>110</v>
      </c>
      <c r="S420" s="41">
        <v>94</v>
      </c>
      <c r="T420" s="57">
        <v>89</v>
      </c>
      <c r="U420" s="53">
        <f t="shared" si="165"/>
        <v>157</v>
      </c>
      <c r="V420" s="44">
        <f t="shared" si="166"/>
        <v>40.76</v>
      </c>
      <c r="W420" s="54">
        <v>33706</v>
      </c>
      <c r="X420" s="55">
        <v>15377</v>
      </c>
      <c r="Y420" s="41">
        <v>0.40442812862453414</v>
      </c>
      <c r="Z420" s="41">
        <f t="shared" si="167"/>
        <v>220.06379999999999</v>
      </c>
      <c r="AA420" s="41">
        <f t="shared" si="168"/>
        <v>0</v>
      </c>
      <c r="AB420" s="41">
        <f t="shared" si="169"/>
        <v>0.426315</v>
      </c>
      <c r="AC420" s="41" t="str">
        <f t="shared" si="170"/>
        <v/>
      </c>
      <c r="AD420" s="41" t="str">
        <f t="shared" si="171"/>
        <v/>
      </c>
      <c r="AE420" s="41">
        <f t="shared" si="172"/>
        <v>410</v>
      </c>
      <c r="AF420" s="41">
        <f t="shared" si="173"/>
        <v>410</v>
      </c>
      <c r="AG420" s="41">
        <f t="shared" si="174"/>
        <v>0</v>
      </c>
      <c r="AH420" s="41" t="str">
        <f t="shared" si="175"/>
        <v/>
      </c>
      <c r="AI420" s="41" t="str">
        <f t="shared" si="176"/>
        <v/>
      </c>
      <c r="AJ420" s="41" t="str">
        <f t="shared" si="177"/>
        <v/>
      </c>
      <c r="AK420" s="41" t="str">
        <f t="shared" si="178"/>
        <v/>
      </c>
      <c r="AL420" s="44">
        <f t="shared" si="179"/>
        <v>410</v>
      </c>
      <c r="AM420" s="44">
        <f t="shared" si="180"/>
        <v>463.72</v>
      </c>
      <c r="AN420" s="40">
        <f t="shared" si="181"/>
        <v>28757</v>
      </c>
      <c r="AO420" s="45">
        <f t="shared" si="182"/>
        <v>2.8574476651868366E-2</v>
      </c>
      <c r="AP420" s="40">
        <f t="shared" si="183"/>
        <v>214.62289413218329</v>
      </c>
      <c r="AQ420" s="41">
        <v>0</v>
      </c>
      <c r="AR420" s="40">
        <f t="shared" si="184"/>
        <v>21461</v>
      </c>
      <c r="AS420" s="40">
        <f t="shared" si="185"/>
        <v>930</v>
      </c>
      <c r="AT420" s="40">
        <f t="shared" si="186"/>
        <v>768.85</v>
      </c>
      <c r="AU420" s="40">
        <f t="shared" si="187"/>
        <v>20477</v>
      </c>
      <c r="AV420" s="46">
        <f t="shared" si="188"/>
        <v>21461</v>
      </c>
      <c r="AW420" s="40">
        <f>AX420-AV420</f>
        <v>0</v>
      </c>
      <c r="AX420" s="59">
        <f>IF(D420&gt;AV420,AV420+(D420-AV420),AV420)</f>
        <v>21461</v>
      </c>
    </row>
    <row r="421" spans="1:50" ht="15" customHeight="1" x14ac:dyDescent="0.25">
      <c r="A421" s="51">
        <v>44</v>
      </c>
      <c r="B421" s="51">
        <v>300</v>
      </c>
      <c r="C421" s="52" t="s">
        <v>480</v>
      </c>
      <c r="D421" s="39">
        <v>663431</v>
      </c>
      <c r="E421" s="40">
        <v>160000</v>
      </c>
      <c r="F421" s="41">
        <v>1214</v>
      </c>
      <c r="G421" s="40">
        <v>1225</v>
      </c>
      <c r="H421" s="42">
        <v>2.2770000000000001</v>
      </c>
      <c r="I421" s="41">
        <v>1194</v>
      </c>
      <c r="J421" s="43">
        <f t="shared" si="162"/>
        <v>0.97470000000000001</v>
      </c>
      <c r="K421" s="41">
        <v>93</v>
      </c>
      <c r="L421" s="41">
        <v>591</v>
      </c>
      <c r="M421" s="41">
        <v>297</v>
      </c>
      <c r="N421" s="41">
        <f t="shared" si="163"/>
        <v>15.736000000000001</v>
      </c>
      <c r="O421" s="41">
        <f t="shared" si="164"/>
        <v>50.253800000000005</v>
      </c>
      <c r="P421" s="41">
        <v>1313</v>
      </c>
      <c r="Q421" s="41">
        <v>1283</v>
      </c>
      <c r="R421" s="41">
        <v>1154</v>
      </c>
      <c r="S421" s="41">
        <v>1202</v>
      </c>
      <c r="T421" s="53">
        <v>1214</v>
      </c>
      <c r="U421" s="53">
        <f t="shared" si="165"/>
        <v>1313</v>
      </c>
      <c r="V421" s="44">
        <f t="shared" si="166"/>
        <v>6.7</v>
      </c>
      <c r="W421" s="54">
        <v>528200</v>
      </c>
      <c r="X421" s="55">
        <v>251301</v>
      </c>
      <c r="Y421" s="41">
        <v>1.0561153179088087</v>
      </c>
      <c r="Z421" s="41">
        <f t="shared" si="167"/>
        <v>1149.4956999999999</v>
      </c>
      <c r="AA421" s="41">
        <f t="shared" si="168"/>
        <v>0</v>
      </c>
      <c r="AB421" s="41">
        <f t="shared" si="169"/>
        <v>0.426315</v>
      </c>
      <c r="AC421" s="41" t="str">
        <f t="shared" si="170"/>
        <v/>
      </c>
      <c r="AD421" s="41" t="str">
        <f t="shared" si="171"/>
        <v/>
      </c>
      <c r="AE421" s="41">
        <f t="shared" si="172"/>
        <v>822.875</v>
      </c>
      <c r="AF421" s="41">
        <f t="shared" si="173"/>
        <v>630</v>
      </c>
      <c r="AG421" s="41">
        <f t="shared" si="174"/>
        <v>0</v>
      </c>
      <c r="AH421" s="41" t="str">
        <f t="shared" si="175"/>
        <v/>
      </c>
      <c r="AI421" s="41" t="str">
        <f t="shared" si="176"/>
        <v/>
      </c>
      <c r="AJ421" s="41" t="str">
        <f t="shared" si="177"/>
        <v/>
      </c>
      <c r="AK421" s="41" t="str">
        <f t="shared" si="178"/>
        <v/>
      </c>
      <c r="AL421" s="44">
        <f t="shared" si="179"/>
        <v>630</v>
      </c>
      <c r="AM421" s="44">
        <f t="shared" si="180"/>
        <v>712.55</v>
      </c>
      <c r="AN421" s="40">
        <f t="shared" si="181"/>
        <v>647694</v>
      </c>
      <c r="AO421" s="45">
        <f t="shared" si="182"/>
        <v>2.8574476651868366E-2</v>
      </c>
      <c r="AP421" s="40">
        <f t="shared" si="183"/>
        <v>4122.2397252284863</v>
      </c>
      <c r="AQ421" s="41">
        <v>160000</v>
      </c>
      <c r="AR421" s="40">
        <f t="shared" si="184"/>
        <v>667553</v>
      </c>
      <c r="AS421" s="40">
        <f t="shared" si="185"/>
        <v>12250</v>
      </c>
      <c r="AT421" s="40">
        <f t="shared" si="186"/>
        <v>12565.050000000001</v>
      </c>
      <c r="AU421" s="40">
        <f t="shared" si="187"/>
        <v>651181</v>
      </c>
      <c r="AV421" s="46">
        <f t="shared" si="188"/>
        <v>667553</v>
      </c>
      <c r="AW421" s="40">
        <f>AX421-AV421</f>
        <v>0</v>
      </c>
      <c r="AX421" s="59">
        <f>IF(D421&gt;AV421,AV421+(D421-AV421),AV421)</f>
        <v>667553</v>
      </c>
    </row>
    <row r="422" spans="1:50" ht="15" customHeight="1" x14ac:dyDescent="0.25">
      <c r="A422" s="51">
        <v>44</v>
      </c>
      <c r="B422" s="51">
        <v>500</v>
      </c>
      <c r="C422" s="52" t="s">
        <v>809</v>
      </c>
      <c r="D422" s="39">
        <v>125175</v>
      </c>
      <c r="E422" s="40">
        <v>0</v>
      </c>
      <c r="F422" s="41">
        <v>400</v>
      </c>
      <c r="G422" s="40">
        <v>407</v>
      </c>
      <c r="H422" s="42">
        <v>2.609</v>
      </c>
      <c r="I422" s="41">
        <v>105</v>
      </c>
      <c r="J422" s="43">
        <f t="shared" si="162"/>
        <v>0.25800000000000001</v>
      </c>
      <c r="K422" s="41">
        <v>43</v>
      </c>
      <c r="L422" s="41">
        <v>173</v>
      </c>
      <c r="M422" s="41">
        <v>36</v>
      </c>
      <c r="N422" s="41">
        <f t="shared" si="163"/>
        <v>24.855499999999999</v>
      </c>
      <c r="O422" s="41">
        <f t="shared" si="164"/>
        <v>20.809200000000001</v>
      </c>
      <c r="P422" s="41">
        <v>345</v>
      </c>
      <c r="Q422" s="41">
        <v>390</v>
      </c>
      <c r="R422" s="41">
        <v>330</v>
      </c>
      <c r="S422" s="41">
        <v>403</v>
      </c>
      <c r="T422" s="57">
        <v>400</v>
      </c>
      <c r="U422" s="53">
        <f t="shared" si="165"/>
        <v>403</v>
      </c>
      <c r="V422" s="44">
        <f t="shared" si="166"/>
        <v>0</v>
      </c>
      <c r="W422" s="54">
        <v>100720</v>
      </c>
      <c r="X422" s="55">
        <v>127579</v>
      </c>
      <c r="Y422" s="41">
        <v>0.51176530547631882</v>
      </c>
      <c r="Z422" s="41">
        <f t="shared" si="167"/>
        <v>781.60829999999999</v>
      </c>
      <c r="AA422" s="41">
        <f t="shared" si="168"/>
        <v>0</v>
      </c>
      <c r="AB422" s="41">
        <f t="shared" si="169"/>
        <v>0.426315</v>
      </c>
      <c r="AC422" s="41" t="str">
        <f t="shared" si="170"/>
        <v/>
      </c>
      <c r="AD422" s="41" t="str">
        <f t="shared" si="171"/>
        <v/>
      </c>
      <c r="AE422" s="41">
        <f t="shared" si="172"/>
        <v>522.66899999999998</v>
      </c>
      <c r="AF422" s="41">
        <f t="shared" si="173"/>
        <v>522.66899999999998</v>
      </c>
      <c r="AG422" s="41">
        <f t="shared" si="174"/>
        <v>0</v>
      </c>
      <c r="AH422" s="41" t="str">
        <f t="shared" si="175"/>
        <v/>
      </c>
      <c r="AI422" s="41" t="str">
        <f t="shared" si="176"/>
        <v/>
      </c>
      <c r="AJ422" s="41" t="str">
        <f t="shared" si="177"/>
        <v/>
      </c>
      <c r="AK422" s="41" t="str">
        <f t="shared" si="178"/>
        <v/>
      </c>
      <c r="AL422" s="44">
        <f t="shared" si="179"/>
        <v>522.66999999999996</v>
      </c>
      <c r="AM422" s="44">
        <f t="shared" si="180"/>
        <v>591.16</v>
      </c>
      <c r="AN422" s="40">
        <f t="shared" si="181"/>
        <v>197664</v>
      </c>
      <c r="AO422" s="45">
        <f t="shared" si="182"/>
        <v>2.8574476651868366E-2</v>
      </c>
      <c r="AP422" s="40">
        <f t="shared" si="183"/>
        <v>2071.335238017286</v>
      </c>
      <c r="AQ422" s="41">
        <v>0</v>
      </c>
      <c r="AR422" s="40">
        <f t="shared" si="184"/>
        <v>127246</v>
      </c>
      <c r="AS422" s="40">
        <f t="shared" si="185"/>
        <v>4070</v>
      </c>
      <c r="AT422" s="40">
        <f t="shared" si="186"/>
        <v>6378.9500000000007</v>
      </c>
      <c r="AU422" s="40">
        <f t="shared" si="187"/>
        <v>121105</v>
      </c>
      <c r="AV422" s="46">
        <f t="shared" si="188"/>
        <v>127246</v>
      </c>
      <c r="AW422" s="40">
        <f>AX422-AV422</f>
        <v>0</v>
      </c>
      <c r="AX422" s="59">
        <f>IF(D422&gt;AV422,AV422+(D422-AV422),AV422)</f>
        <v>127246</v>
      </c>
    </row>
    <row r="423" spans="1:50" ht="15" customHeight="1" x14ac:dyDescent="0.25">
      <c r="A423" s="51">
        <v>45</v>
      </c>
      <c r="B423" s="51">
        <v>100</v>
      </c>
      <c r="C423" s="52" t="s">
        <v>15</v>
      </c>
      <c r="D423" s="39">
        <v>87669</v>
      </c>
      <c r="E423" s="40">
        <v>0</v>
      </c>
      <c r="F423" s="41">
        <v>363</v>
      </c>
      <c r="G423" s="40">
        <v>363</v>
      </c>
      <c r="H423" s="42">
        <v>2.6120000000000001</v>
      </c>
      <c r="I423" s="41">
        <v>0</v>
      </c>
      <c r="J423" s="43">
        <f t="shared" si="162"/>
        <v>0</v>
      </c>
      <c r="K423" s="41">
        <v>57</v>
      </c>
      <c r="L423" s="41">
        <v>186</v>
      </c>
      <c r="M423" s="41">
        <v>14</v>
      </c>
      <c r="N423" s="41">
        <f t="shared" si="163"/>
        <v>30.645199999999999</v>
      </c>
      <c r="O423" s="41">
        <f t="shared" si="164"/>
        <v>7.5269000000000004</v>
      </c>
      <c r="P423" s="41">
        <v>302</v>
      </c>
      <c r="Q423" s="41">
        <v>385</v>
      </c>
      <c r="R423" s="41">
        <v>356</v>
      </c>
      <c r="S423" s="41">
        <v>371</v>
      </c>
      <c r="T423" s="57">
        <v>363</v>
      </c>
      <c r="U423" s="53">
        <f t="shared" si="165"/>
        <v>385</v>
      </c>
      <c r="V423" s="44">
        <f t="shared" si="166"/>
        <v>5.71</v>
      </c>
      <c r="W423" s="54">
        <v>140410</v>
      </c>
      <c r="X423" s="55">
        <v>80006</v>
      </c>
      <c r="Y423" s="41">
        <v>0.216443087767202</v>
      </c>
      <c r="Z423" s="41">
        <f t="shared" si="167"/>
        <v>1677.1152</v>
      </c>
      <c r="AA423" s="41">
        <f t="shared" si="168"/>
        <v>0</v>
      </c>
      <c r="AB423" s="41">
        <f t="shared" si="169"/>
        <v>0.426315</v>
      </c>
      <c r="AC423" s="41" t="str">
        <f t="shared" si="170"/>
        <v/>
      </c>
      <c r="AD423" s="41" t="str">
        <f t="shared" si="171"/>
        <v/>
      </c>
      <c r="AE423" s="41">
        <f t="shared" si="172"/>
        <v>506.52100000000002</v>
      </c>
      <c r="AF423" s="41">
        <f t="shared" si="173"/>
        <v>506.52100000000002</v>
      </c>
      <c r="AG423" s="41">
        <f t="shared" si="174"/>
        <v>0</v>
      </c>
      <c r="AH423" s="41" t="str">
        <f t="shared" si="175"/>
        <v/>
      </c>
      <c r="AI423" s="41" t="str">
        <f t="shared" si="176"/>
        <v/>
      </c>
      <c r="AJ423" s="41" t="str">
        <f t="shared" si="177"/>
        <v/>
      </c>
      <c r="AK423" s="41" t="str">
        <f t="shared" si="178"/>
        <v/>
      </c>
      <c r="AL423" s="44">
        <f t="shared" si="179"/>
        <v>506.52</v>
      </c>
      <c r="AM423" s="44">
        <f t="shared" si="180"/>
        <v>572.89</v>
      </c>
      <c r="AN423" s="40">
        <f t="shared" si="181"/>
        <v>148100</v>
      </c>
      <c r="AO423" s="45">
        <f t="shared" si="182"/>
        <v>2.8574476651868366E-2</v>
      </c>
      <c r="AP423" s="40">
        <f t="shared" si="183"/>
        <v>1726.7841985490572</v>
      </c>
      <c r="AQ423" s="41">
        <v>0</v>
      </c>
      <c r="AR423" s="40">
        <f t="shared" si="184"/>
        <v>89396</v>
      </c>
      <c r="AS423" s="40">
        <f t="shared" si="185"/>
        <v>3630</v>
      </c>
      <c r="AT423" s="40">
        <f t="shared" si="186"/>
        <v>4000.3</v>
      </c>
      <c r="AU423" s="40">
        <f t="shared" si="187"/>
        <v>84039</v>
      </c>
      <c r="AV423" s="46">
        <f t="shared" si="188"/>
        <v>89396</v>
      </c>
      <c r="AW423" s="40">
        <f>AX423-AV423</f>
        <v>0</v>
      </c>
      <c r="AX423" s="59">
        <f>IF(D423&gt;AV423,AV423+(D423-AV423),AV423)</f>
        <v>89396</v>
      </c>
    </row>
    <row r="424" spans="1:50" ht="15" customHeight="1" x14ac:dyDescent="0.25">
      <c r="A424" s="51">
        <v>45</v>
      </c>
      <c r="B424" s="51">
        <v>200</v>
      </c>
      <c r="C424" s="52" t="s">
        <v>24</v>
      </c>
      <c r="D424" s="39">
        <v>231851</v>
      </c>
      <c r="E424" s="40">
        <v>0</v>
      </c>
      <c r="F424" s="41">
        <v>639</v>
      </c>
      <c r="G424" s="40">
        <v>647</v>
      </c>
      <c r="H424" s="42">
        <v>2.399</v>
      </c>
      <c r="I424" s="41">
        <v>119</v>
      </c>
      <c r="J424" s="43">
        <f t="shared" si="162"/>
        <v>0.18390000000000001</v>
      </c>
      <c r="K424" s="41">
        <v>77</v>
      </c>
      <c r="L424" s="41">
        <v>309</v>
      </c>
      <c r="M424" s="41">
        <v>72</v>
      </c>
      <c r="N424" s="41">
        <f t="shared" si="163"/>
        <v>24.9191</v>
      </c>
      <c r="O424" s="41">
        <f t="shared" si="164"/>
        <v>23.300999999999998</v>
      </c>
      <c r="P424" s="41">
        <v>739</v>
      </c>
      <c r="Q424" s="41">
        <v>741</v>
      </c>
      <c r="R424" s="41">
        <v>636</v>
      </c>
      <c r="S424" s="41">
        <v>656</v>
      </c>
      <c r="T424" s="57">
        <v>639</v>
      </c>
      <c r="U424" s="53">
        <f t="shared" si="165"/>
        <v>741</v>
      </c>
      <c r="V424" s="44">
        <f t="shared" si="166"/>
        <v>12.69</v>
      </c>
      <c r="W424" s="54">
        <v>354716</v>
      </c>
      <c r="X424" s="55">
        <v>158232</v>
      </c>
      <c r="Y424" s="41">
        <v>0.99671233997995357</v>
      </c>
      <c r="Z424" s="41">
        <f t="shared" si="167"/>
        <v>641.10770000000002</v>
      </c>
      <c r="AA424" s="41">
        <f t="shared" si="168"/>
        <v>0</v>
      </c>
      <c r="AB424" s="41">
        <f t="shared" si="169"/>
        <v>0.426315</v>
      </c>
      <c r="AC424" s="41" t="str">
        <f t="shared" si="170"/>
        <v/>
      </c>
      <c r="AD424" s="41" t="str">
        <f t="shared" si="171"/>
        <v/>
      </c>
      <c r="AE424" s="41">
        <f t="shared" si="172"/>
        <v>610.74900000000002</v>
      </c>
      <c r="AF424" s="41">
        <f t="shared" si="173"/>
        <v>610.74900000000002</v>
      </c>
      <c r="AG424" s="41">
        <f t="shared" si="174"/>
        <v>0</v>
      </c>
      <c r="AH424" s="41" t="str">
        <f t="shared" si="175"/>
        <v/>
      </c>
      <c r="AI424" s="41" t="str">
        <f t="shared" si="176"/>
        <v/>
      </c>
      <c r="AJ424" s="41" t="str">
        <f t="shared" si="177"/>
        <v/>
      </c>
      <c r="AK424" s="41" t="str">
        <f t="shared" si="178"/>
        <v/>
      </c>
      <c r="AL424" s="44">
        <f t="shared" si="179"/>
        <v>610.75</v>
      </c>
      <c r="AM424" s="44">
        <f t="shared" si="180"/>
        <v>690.78</v>
      </c>
      <c r="AN424" s="40">
        <f t="shared" si="181"/>
        <v>295714</v>
      </c>
      <c r="AO424" s="45">
        <f t="shared" si="182"/>
        <v>2.8574476651868366E-2</v>
      </c>
      <c r="AP424" s="40">
        <f t="shared" si="183"/>
        <v>1824.8518024182695</v>
      </c>
      <c r="AQ424" s="41">
        <v>0</v>
      </c>
      <c r="AR424" s="40">
        <f t="shared" si="184"/>
        <v>233676</v>
      </c>
      <c r="AS424" s="40">
        <f t="shared" si="185"/>
        <v>6470</v>
      </c>
      <c r="AT424" s="40">
        <f t="shared" si="186"/>
        <v>7911.6</v>
      </c>
      <c r="AU424" s="40">
        <f t="shared" si="187"/>
        <v>225381</v>
      </c>
      <c r="AV424" s="46">
        <f t="shared" si="188"/>
        <v>233676</v>
      </c>
      <c r="AW424" s="40">
        <f>AX424-AV424</f>
        <v>0</v>
      </c>
      <c r="AX424" s="59">
        <f>IF(D424&gt;AV424,AV424+(D424-AV424),AV424)</f>
        <v>233676</v>
      </c>
    </row>
    <row r="425" spans="1:50" ht="15" customHeight="1" x14ac:dyDescent="0.25">
      <c r="A425" s="51">
        <v>45</v>
      </c>
      <c r="B425" s="51">
        <v>500</v>
      </c>
      <c r="C425" s="52" t="s">
        <v>323</v>
      </c>
      <c r="D425" s="39">
        <v>56070</v>
      </c>
      <c r="E425" s="40">
        <v>0</v>
      </c>
      <c r="F425" s="41">
        <v>221</v>
      </c>
      <c r="G425" s="40">
        <v>227</v>
      </c>
      <c r="H425" s="42">
        <v>2.0089999999999999</v>
      </c>
      <c r="I425" s="41">
        <v>157</v>
      </c>
      <c r="J425" s="43">
        <f t="shared" si="162"/>
        <v>0.69159999999999999</v>
      </c>
      <c r="K425" s="41">
        <v>27</v>
      </c>
      <c r="L425" s="41">
        <v>116</v>
      </c>
      <c r="M425" s="41">
        <v>23</v>
      </c>
      <c r="N425" s="41">
        <f t="shared" si="163"/>
        <v>23.2759</v>
      </c>
      <c r="O425" s="41">
        <f t="shared" si="164"/>
        <v>19.8276</v>
      </c>
      <c r="P425" s="41">
        <v>211</v>
      </c>
      <c r="Q425" s="41">
        <v>216</v>
      </c>
      <c r="R425" s="41">
        <v>220</v>
      </c>
      <c r="S425" s="41">
        <v>228</v>
      </c>
      <c r="T425" s="57">
        <v>221</v>
      </c>
      <c r="U425" s="53">
        <f t="shared" si="165"/>
        <v>228</v>
      </c>
      <c r="V425" s="44">
        <f t="shared" si="166"/>
        <v>0.44</v>
      </c>
      <c r="W425" s="54">
        <v>77206</v>
      </c>
      <c r="X425" s="55">
        <v>76433</v>
      </c>
      <c r="Y425" s="41">
        <v>0.57492814638523426</v>
      </c>
      <c r="Z425" s="41">
        <f t="shared" si="167"/>
        <v>384.39589999999998</v>
      </c>
      <c r="AA425" s="41">
        <f t="shared" si="168"/>
        <v>0</v>
      </c>
      <c r="AB425" s="41">
        <f t="shared" si="169"/>
        <v>0.426315</v>
      </c>
      <c r="AC425" s="41" t="str">
        <f t="shared" si="170"/>
        <v/>
      </c>
      <c r="AD425" s="41" t="str">
        <f t="shared" si="171"/>
        <v/>
      </c>
      <c r="AE425" s="41">
        <f t="shared" si="172"/>
        <v>456.60899999999998</v>
      </c>
      <c r="AF425" s="41">
        <f t="shared" si="173"/>
        <v>456.60899999999998</v>
      </c>
      <c r="AG425" s="41">
        <f t="shared" si="174"/>
        <v>0</v>
      </c>
      <c r="AH425" s="41" t="str">
        <f t="shared" si="175"/>
        <v/>
      </c>
      <c r="AI425" s="41" t="str">
        <f t="shared" si="176"/>
        <v/>
      </c>
      <c r="AJ425" s="41" t="str">
        <f t="shared" si="177"/>
        <v/>
      </c>
      <c r="AK425" s="41" t="str">
        <f t="shared" si="178"/>
        <v/>
      </c>
      <c r="AL425" s="44">
        <f t="shared" si="179"/>
        <v>456.61</v>
      </c>
      <c r="AM425" s="44">
        <f t="shared" si="180"/>
        <v>516.44000000000005</v>
      </c>
      <c r="AN425" s="40">
        <f t="shared" si="181"/>
        <v>84318</v>
      </c>
      <c r="AO425" s="45">
        <f t="shared" si="182"/>
        <v>2.8574476651868366E-2</v>
      </c>
      <c r="AP425" s="40">
        <f t="shared" si="183"/>
        <v>807.17181646197764</v>
      </c>
      <c r="AQ425" s="41">
        <v>0</v>
      </c>
      <c r="AR425" s="40">
        <f t="shared" si="184"/>
        <v>56877</v>
      </c>
      <c r="AS425" s="40">
        <f t="shared" si="185"/>
        <v>2270</v>
      </c>
      <c r="AT425" s="40">
        <f t="shared" si="186"/>
        <v>3821.65</v>
      </c>
      <c r="AU425" s="40">
        <f t="shared" si="187"/>
        <v>53800</v>
      </c>
      <c r="AV425" s="46">
        <f t="shared" si="188"/>
        <v>56877</v>
      </c>
      <c r="AW425" s="40">
        <f>AX425-AV425</f>
        <v>0</v>
      </c>
      <c r="AX425" s="59">
        <f>IF(D425&gt;AV425,AV425+(D425-AV425),AV425)</f>
        <v>56877</v>
      </c>
    </row>
    <row r="426" spans="1:50" ht="15" customHeight="1" x14ac:dyDescent="0.25">
      <c r="A426" s="51">
        <v>45</v>
      </c>
      <c r="B426" s="51">
        <v>600</v>
      </c>
      <c r="C426" s="52" t="s">
        <v>373</v>
      </c>
      <c r="D426" s="39">
        <v>20366</v>
      </c>
      <c r="E426" s="40">
        <v>0</v>
      </c>
      <c r="F426" s="41">
        <v>88</v>
      </c>
      <c r="G426" s="40">
        <v>95</v>
      </c>
      <c r="H426" s="42">
        <v>2.4359999999999999</v>
      </c>
      <c r="I426" s="41">
        <v>53</v>
      </c>
      <c r="J426" s="43">
        <f t="shared" si="162"/>
        <v>0.55789999999999995</v>
      </c>
      <c r="K426" s="41">
        <v>14</v>
      </c>
      <c r="L426" s="41">
        <v>29</v>
      </c>
      <c r="M426" s="41">
        <v>5</v>
      </c>
      <c r="N426" s="41">
        <f t="shared" si="163"/>
        <v>48.2759</v>
      </c>
      <c r="O426" s="41">
        <f t="shared" si="164"/>
        <v>17.241400000000002</v>
      </c>
      <c r="P426" s="41">
        <v>97</v>
      </c>
      <c r="Q426" s="41">
        <v>119</v>
      </c>
      <c r="R426" s="41">
        <v>88</v>
      </c>
      <c r="S426" s="41">
        <v>89</v>
      </c>
      <c r="T426" s="57">
        <v>88</v>
      </c>
      <c r="U426" s="53">
        <f t="shared" si="165"/>
        <v>119</v>
      </c>
      <c r="V426" s="44">
        <f t="shared" si="166"/>
        <v>20.170000000000002</v>
      </c>
      <c r="W426" s="54">
        <v>30340</v>
      </c>
      <c r="X426" s="55">
        <v>7000</v>
      </c>
      <c r="Y426" s="41">
        <v>1.0094031323697252</v>
      </c>
      <c r="Z426" s="41">
        <f t="shared" si="167"/>
        <v>87.180199999999999</v>
      </c>
      <c r="AA426" s="41">
        <f t="shared" si="168"/>
        <v>0</v>
      </c>
      <c r="AB426" s="41">
        <f t="shared" si="169"/>
        <v>0.426315</v>
      </c>
      <c r="AC426" s="41" t="str">
        <f t="shared" si="170"/>
        <v/>
      </c>
      <c r="AD426" s="41" t="str">
        <f t="shared" si="171"/>
        <v/>
      </c>
      <c r="AE426" s="41">
        <f t="shared" si="172"/>
        <v>410</v>
      </c>
      <c r="AF426" s="41">
        <f t="shared" si="173"/>
        <v>410</v>
      </c>
      <c r="AG426" s="41">
        <f t="shared" si="174"/>
        <v>0</v>
      </c>
      <c r="AH426" s="41" t="str">
        <f t="shared" si="175"/>
        <v/>
      </c>
      <c r="AI426" s="41" t="str">
        <f t="shared" si="176"/>
        <v/>
      </c>
      <c r="AJ426" s="41" t="str">
        <f t="shared" si="177"/>
        <v/>
      </c>
      <c r="AK426" s="41" t="str">
        <f t="shared" si="178"/>
        <v/>
      </c>
      <c r="AL426" s="44">
        <f t="shared" si="179"/>
        <v>410</v>
      </c>
      <c r="AM426" s="44">
        <f t="shared" si="180"/>
        <v>463.72</v>
      </c>
      <c r="AN426" s="40">
        <f t="shared" si="181"/>
        <v>31119</v>
      </c>
      <c r="AO426" s="45">
        <f t="shared" si="182"/>
        <v>2.8574476651868366E-2</v>
      </c>
      <c r="AP426" s="40">
        <f t="shared" si="183"/>
        <v>307.26134743754056</v>
      </c>
      <c r="AQ426" s="41">
        <v>0</v>
      </c>
      <c r="AR426" s="40">
        <f t="shared" si="184"/>
        <v>20673</v>
      </c>
      <c r="AS426" s="40">
        <f t="shared" si="185"/>
        <v>950</v>
      </c>
      <c r="AT426" s="40">
        <f t="shared" si="186"/>
        <v>350</v>
      </c>
      <c r="AU426" s="40">
        <f t="shared" si="187"/>
        <v>20016</v>
      </c>
      <c r="AV426" s="46">
        <f t="shared" si="188"/>
        <v>20673</v>
      </c>
      <c r="AW426" s="40">
        <f>AX426-AV426</f>
        <v>0</v>
      </c>
      <c r="AX426" s="59">
        <f>IF(D426&gt;AV426,AV426+(D426-AV426),AV426)</f>
        <v>20673</v>
      </c>
    </row>
    <row r="427" spans="1:50" ht="15" customHeight="1" x14ac:dyDescent="0.25">
      <c r="A427" s="51">
        <v>45</v>
      </c>
      <c r="B427" s="51">
        <v>700</v>
      </c>
      <c r="C427" s="52" t="s">
        <v>513</v>
      </c>
      <c r="D427" s="39">
        <v>92714</v>
      </c>
      <c r="E427" s="40">
        <v>0</v>
      </c>
      <c r="F427" s="41">
        <v>303</v>
      </c>
      <c r="G427" s="40">
        <v>306</v>
      </c>
      <c r="H427" s="42">
        <v>2.0259999999999998</v>
      </c>
      <c r="I427" s="41">
        <v>99</v>
      </c>
      <c r="J427" s="43">
        <f t="shared" si="162"/>
        <v>0.32350000000000001</v>
      </c>
      <c r="K427" s="41">
        <v>35</v>
      </c>
      <c r="L427" s="41">
        <v>164</v>
      </c>
      <c r="M427" s="41">
        <v>52</v>
      </c>
      <c r="N427" s="41">
        <f t="shared" si="163"/>
        <v>21.3415</v>
      </c>
      <c r="O427" s="41">
        <f t="shared" si="164"/>
        <v>31.7073</v>
      </c>
      <c r="P427" s="41">
        <v>369</v>
      </c>
      <c r="Q427" s="41">
        <v>349</v>
      </c>
      <c r="R427" s="41">
        <v>285</v>
      </c>
      <c r="S427" s="41">
        <v>319</v>
      </c>
      <c r="T427" s="57">
        <v>303</v>
      </c>
      <c r="U427" s="53">
        <f t="shared" si="165"/>
        <v>369</v>
      </c>
      <c r="V427" s="44">
        <f t="shared" si="166"/>
        <v>17.07</v>
      </c>
      <c r="W427" s="54">
        <v>119390</v>
      </c>
      <c r="X427" s="55">
        <v>94944</v>
      </c>
      <c r="Y427" s="41">
        <v>0.47890144664762924</v>
      </c>
      <c r="Z427" s="41">
        <f t="shared" si="167"/>
        <v>632.69799999999998</v>
      </c>
      <c r="AA427" s="41">
        <f t="shared" si="168"/>
        <v>0</v>
      </c>
      <c r="AB427" s="41">
        <f t="shared" si="169"/>
        <v>0.426315</v>
      </c>
      <c r="AC427" s="41" t="str">
        <f t="shared" si="170"/>
        <v/>
      </c>
      <c r="AD427" s="41" t="str">
        <f t="shared" si="171"/>
        <v/>
      </c>
      <c r="AE427" s="41">
        <f t="shared" si="172"/>
        <v>485.60199999999998</v>
      </c>
      <c r="AF427" s="41">
        <f t="shared" si="173"/>
        <v>485.60199999999998</v>
      </c>
      <c r="AG427" s="41">
        <f t="shared" si="174"/>
        <v>0</v>
      </c>
      <c r="AH427" s="41" t="str">
        <f t="shared" si="175"/>
        <v/>
      </c>
      <c r="AI427" s="41" t="str">
        <f t="shared" si="176"/>
        <v/>
      </c>
      <c r="AJ427" s="41" t="str">
        <f t="shared" si="177"/>
        <v/>
      </c>
      <c r="AK427" s="41" t="str">
        <f t="shared" si="178"/>
        <v/>
      </c>
      <c r="AL427" s="44">
        <f t="shared" si="179"/>
        <v>485.6</v>
      </c>
      <c r="AM427" s="44">
        <f t="shared" si="180"/>
        <v>549.23</v>
      </c>
      <c r="AN427" s="40">
        <f t="shared" si="181"/>
        <v>117167</v>
      </c>
      <c r="AO427" s="45">
        <f t="shared" si="182"/>
        <v>2.8574476651868366E-2</v>
      </c>
      <c r="AP427" s="40">
        <f t="shared" si="183"/>
        <v>698.73167756813712</v>
      </c>
      <c r="AQ427" s="41">
        <v>0</v>
      </c>
      <c r="AR427" s="40">
        <f t="shared" si="184"/>
        <v>93413</v>
      </c>
      <c r="AS427" s="40">
        <f t="shared" si="185"/>
        <v>3060</v>
      </c>
      <c r="AT427" s="40">
        <f t="shared" si="186"/>
        <v>4747.2</v>
      </c>
      <c r="AU427" s="40">
        <f t="shared" si="187"/>
        <v>89654</v>
      </c>
      <c r="AV427" s="46">
        <f t="shared" si="188"/>
        <v>93413</v>
      </c>
      <c r="AW427" s="40">
        <f>AX427-AV427</f>
        <v>0</v>
      </c>
      <c r="AX427" s="59">
        <f>IF(D427&gt;AV427,AV427+(D427-AV427),AV427)</f>
        <v>93413</v>
      </c>
    </row>
    <row r="428" spans="1:50" ht="15" customHeight="1" x14ac:dyDescent="0.25">
      <c r="A428" s="51">
        <v>45</v>
      </c>
      <c r="B428" s="51">
        <v>800</v>
      </c>
      <c r="C428" s="52" t="s">
        <v>565</v>
      </c>
      <c r="D428" s="39">
        <v>100639</v>
      </c>
      <c r="E428" s="40">
        <v>0</v>
      </c>
      <c r="F428" s="41">
        <v>368</v>
      </c>
      <c r="G428" s="40">
        <v>376</v>
      </c>
      <c r="H428" s="42">
        <v>2.3650000000000002</v>
      </c>
      <c r="I428" s="41">
        <v>83</v>
      </c>
      <c r="J428" s="43">
        <f t="shared" si="162"/>
        <v>0.22070000000000001</v>
      </c>
      <c r="K428" s="41">
        <v>44</v>
      </c>
      <c r="L428" s="41">
        <v>185</v>
      </c>
      <c r="M428" s="41">
        <v>56</v>
      </c>
      <c r="N428" s="41">
        <f t="shared" si="163"/>
        <v>23.783799999999999</v>
      </c>
      <c r="O428" s="41">
        <f t="shared" si="164"/>
        <v>30.270299999999999</v>
      </c>
      <c r="P428" s="41">
        <v>390</v>
      </c>
      <c r="Q428" s="41">
        <v>384</v>
      </c>
      <c r="R428" s="41">
        <v>345</v>
      </c>
      <c r="S428" s="41">
        <v>362</v>
      </c>
      <c r="T428" s="57">
        <v>368</v>
      </c>
      <c r="U428" s="53">
        <f t="shared" si="165"/>
        <v>390</v>
      </c>
      <c r="V428" s="44">
        <f t="shared" si="166"/>
        <v>3.59</v>
      </c>
      <c r="W428" s="54">
        <v>221606</v>
      </c>
      <c r="X428" s="55">
        <v>73504</v>
      </c>
      <c r="Y428" s="41">
        <v>0.89308560502983025</v>
      </c>
      <c r="Z428" s="41">
        <f t="shared" si="167"/>
        <v>412.05459999999999</v>
      </c>
      <c r="AA428" s="41">
        <f t="shared" si="168"/>
        <v>0</v>
      </c>
      <c r="AB428" s="41">
        <f t="shared" si="169"/>
        <v>0.426315</v>
      </c>
      <c r="AC428" s="41" t="str">
        <f t="shared" si="170"/>
        <v/>
      </c>
      <c r="AD428" s="41" t="str">
        <f t="shared" si="171"/>
        <v/>
      </c>
      <c r="AE428" s="41">
        <f t="shared" si="172"/>
        <v>511.29200000000003</v>
      </c>
      <c r="AF428" s="41">
        <f t="shared" si="173"/>
        <v>511.29200000000003</v>
      </c>
      <c r="AG428" s="41">
        <f t="shared" si="174"/>
        <v>0</v>
      </c>
      <c r="AH428" s="41" t="str">
        <f t="shared" si="175"/>
        <v/>
      </c>
      <c r="AI428" s="41" t="str">
        <f t="shared" si="176"/>
        <v/>
      </c>
      <c r="AJ428" s="41" t="str">
        <f t="shared" si="177"/>
        <v/>
      </c>
      <c r="AK428" s="41" t="str">
        <f t="shared" si="178"/>
        <v/>
      </c>
      <c r="AL428" s="44">
        <f t="shared" si="179"/>
        <v>511.29</v>
      </c>
      <c r="AM428" s="44">
        <f t="shared" si="180"/>
        <v>578.29</v>
      </c>
      <c r="AN428" s="40">
        <f t="shared" si="181"/>
        <v>122963</v>
      </c>
      <c r="AO428" s="45">
        <f t="shared" si="182"/>
        <v>2.8574476651868366E-2</v>
      </c>
      <c r="AP428" s="40">
        <f t="shared" si="183"/>
        <v>637.89661677630943</v>
      </c>
      <c r="AQ428" s="41">
        <v>0</v>
      </c>
      <c r="AR428" s="40">
        <f t="shared" si="184"/>
        <v>101277</v>
      </c>
      <c r="AS428" s="40">
        <f t="shared" si="185"/>
        <v>3760</v>
      </c>
      <c r="AT428" s="40">
        <f t="shared" si="186"/>
        <v>3675.2000000000003</v>
      </c>
      <c r="AU428" s="40">
        <f t="shared" si="187"/>
        <v>96964</v>
      </c>
      <c r="AV428" s="46">
        <f t="shared" si="188"/>
        <v>101277</v>
      </c>
      <c r="AW428" s="40">
        <f>AX428-AV428</f>
        <v>0</v>
      </c>
      <c r="AX428" s="59">
        <f>IF(D428&gt;AV428,AV428+(D428-AV428),AV428)</f>
        <v>101277</v>
      </c>
    </row>
    <row r="429" spans="1:50" ht="15" customHeight="1" x14ac:dyDescent="0.25">
      <c r="A429" s="51">
        <v>45</v>
      </c>
      <c r="B429" s="51">
        <v>900</v>
      </c>
      <c r="C429" s="52" t="s">
        <v>598</v>
      </c>
      <c r="D429" s="39">
        <v>82381</v>
      </c>
      <c r="E429" s="40">
        <v>0</v>
      </c>
      <c r="F429" s="41">
        <v>330</v>
      </c>
      <c r="G429" s="40">
        <v>299</v>
      </c>
      <c r="H429" s="42">
        <v>2.431</v>
      </c>
      <c r="I429" s="41">
        <v>19</v>
      </c>
      <c r="J429" s="43">
        <f t="shared" si="162"/>
        <v>6.3500000000000001E-2</v>
      </c>
      <c r="K429" s="41">
        <v>26</v>
      </c>
      <c r="L429" s="41">
        <v>142</v>
      </c>
      <c r="M429" s="41">
        <v>44</v>
      </c>
      <c r="N429" s="41">
        <f t="shared" si="163"/>
        <v>18.309900000000003</v>
      </c>
      <c r="O429" s="41">
        <f t="shared" si="164"/>
        <v>30.985900000000001</v>
      </c>
      <c r="P429" s="41">
        <v>417</v>
      </c>
      <c r="Q429" s="41">
        <v>379</v>
      </c>
      <c r="R429" s="41">
        <v>362</v>
      </c>
      <c r="S429" s="41">
        <v>347</v>
      </c>
      <c r="T429" s="57">
        <v>330</v>
      </c>
      <c r="U429" s="53">
        <f t="shared" si="165"/>
        <v>417</v>
      </c>
      <c r="V429" s="44">
        <f t="shared" si="166"/>
        <v>28.3</v>
      </c>
      <c r="W429" s="54">
        <v>174528</v>
      </c>
      <c r="X429" s="55">
        <v>230017</v>
      </c>
      <c r="Y429" s="41">
        <v>0.37938129443070778</v>
      </c>
      <c r="Z429" s="41">
        <f t="shared" si="167"/>
        <v>869.83730000000003</v>
      </c>
      <c r="AA429" s="41">
        <f t="shared" si="168"/>
        <v>0</v>
      </c>
      <c r="AB429" s="41">
        <f t="shared" si="169"/>
        <v>0.426315</v>
      </c>
      <c r="AC429" s="41" t="str">
        <f t="shared" si="170"/>
        <v/>
      </c>
      <c r="AD429" s="41" t="str">
        <f t="shared" si="171"/>
        <v/>
      </c>
      <c r="AE429" s="41">
        <f t="shared" si="172"/>
        <v>483.03300000000002</v>
      </c>
      <c r="AF429" s="41">
        <f t="shared" si="173"/>
        <v>483.03300000000002</v>
      </c>
      <c r="AG429" s="41">
        <f t="shared" si="174"/>
        <v>0</v>
      </c>
      <c r="AH429" s="41" t="str">
        <f t="shared" si="175"/>
        <v/>
      </c>
      <c r="AI429" s="41" t="str">
        <f t="shared" si="176"/>
        <v/>
      </c>
      <c r="AJ429" s="41" t="str">
        <f t="shared" si="177"/>
        <v/>
      </c>
      <c r="AK429" s="41" t="str">
        <f t="shared" si="178"/>
        <v/>
      </c>
      <c r="AL429" s="44">
        <f t="shared" si="179"/>
        <v>483.03</v>
      </c>
      <c r="AM429" s="44">
        <f t="shared" si="180"/>
        <v>546.32000000000005</v>
      </c>
      <c r="AN429" s="40">
        <f t="shared" si="181"/>
        <v>88946</v>
      </c>
      <c r="AO429" s="45">
        <f t="shared" si="182"/>
        <v>2.8574476651868366E-2</v>
      </c>
      <c r="AP429" s="40">
        <f t="shared" si="183"/>
        <v>187.59143921951582</v>
      </c>
      <c r="AQ429" s="41">
        <v>0</v>
      </c>
      <c r="AR429" s="40">
        <f t="shared" si="184"/>
        <v>82569</v>
      </c>
      <c r="AS429" s="40">
        <f t="shared" si="185"/>
        <v>2990</v>
      </c>
      <c r="AT429" s="40">
        <f t="shared" si="186"/>
        <v>11500.85</v>
      </c>
      <c r="AU429" s="40">
        <f t="shared" si="187"/>
        <v>79391</v>
      </c>
      <c r="AV429" s="46">
        <f t="shared" si="188"/>
        <v>82569</v>
      </c>
      <c r="AW429" s="40">
        <f>AX429-AV429</f>
        <v>0</v>
      </c>
      <c r="AX429" s="59">
        <f>IF(D429&gt;AV429,AV429+(D429-AV429),AV429)</f>
        <v>82569</v>
      </c>
    </row>
    <row r="430" spans="1:50" ht="15" customHeight="1" x14ac:dyDescent="0.25">
      <c r="A430" s="51">
        <v>45</v>
      </c>
      <c r="B430" s="51">
        <v>1200</v>
      </c>
      <c r="C430" s="52" t="s">
        <v>739</v>
      </c>
      <c r="D430" s="39">
        <v>246149</v>
      </c>
      <c r="E430" s="40">
        <v>0</v>
      </c>
      <c r="F430" s="41">
        <v>658</v>
      </c>
      <c r="G430" s="40">
        <v>666</v>
      </c>
      <c r="H430" s="42">
        <v>2.1280000000000001</v>
      </c>
      <c r="I430" s="41">
        <v>82</v>
      </c>
      <c r="J430" s="43">
        <f t="shared" si="162"/>
        <v>0.1231</v>
      </c>
      <c r="K430" s="41">
        <v>25</v>
      </c>
      <c r="L430" s="41">
        <v>305</v>
      </c>
      <c r="M430" s="41">
        <v>118</v>
      </c>
      <c r="N430" s="41">
        <f t="shared" si="163"/>
        <v>8.1966999999999999</v>
      </c>
      <c r="O430" s="41">
        <f t="shared" si="164"/>
        <v>38.688499999999998</v>
      </c>
      <c r="P430" s="41">
        <v>904</v>
      </c>
      <c r="Q430" s="41">
        <v>898</v>
      </c>
      <c r="R430" s="41">
        <v>707</v>
      </c>
      <c r="S430" s="41">
        <v>708</v>
      </c>
      <c r="T430" s="57">
        <v>658</v>
      </c>
      <c r="U430" s="53">
        <f t="shared" si="165"/>
        <v>904</v>
      </c>
      <c r="V430" s="44">
        <f t="shared" si="166"/>
        <v>26.33</v>
      </c>
      <c r="W430" s="54">
        <v>286517</v>
      </c>
      <c r="X430" s="55">
        <v>160421</v>
      </c>
      <c r="Y430" s="41">
        <v>0.81293272401262096</v>
      </c>
      <c r="Z430" s="41">
        <f t="shared" si="167"/>
        <v>809.41510000000005</v>
      </c>
      <c r="AA430" s="41">
        <f t="shared" si="168"/>
        <v>0</v>
      </c>
      <c r="AB430" s="41">
        <f t="shared" si="169"/>
        <v>0.426315</v>
      </c>
      <c r="AC430" s="41" t="str">
        <f t="shared" si="170"/>
        <v/>
      </c>
      <c r="AD430" s="41" t="str">
        <f t="shared" si="171"/>
        <v/>
      </c>
      <c r="AE430" s="41">
        <f t="shared" si="172"/>
        <v>617.72199999999998</v>
      </c>
      <c r="AF430" s="41">
        <f t="shared" si="173"/>
        <v>617.72199999999998</v>
      </c>
      <c r="AG430" s="41">
        <f t="shared" si="174"/>
        <v>0</v>
      </c>
      <c r="AH430" s="41" t="str">
        <f t="shared" si="175"/>
        <v/>
      </c>
      <c r="AI430" s="41" t="str">
        <f t="shared" si="176"/>
        <v/>
      </c>
      <c r="AJ430" s="41" t="str">
        <f t="shared" si="177"/>
        <v/>
      </c>
      <c r="AK430" s="41" t="str">
        <f t="shared" si="178"/>
        <v/>
      </c>
      <c r="AL430" s="44">
        <f t="shared" si="179"/>
        <v>617.72</v>
      </c>
      <c r="AM430" s="44">
        <f t="shared" si="180"/>
        <v>698.66</v>
      </c>
      <c r="AN430" s="40">
        <f t="shared" si="181"/>
        <v>343161</v>
      </c>
      <c r="AO430" s="45">
        <f t="shared" si="182"/>
        <v>2.8574476651868366E-2</v>
      </c>
      <c r="AP430" s="40">
        <f t="shared" si="183"/>
        <v>2772.0671289510537</v>
      </c>
      <c r="AQ430" s="41">
        <v>0</v>
      </c>
      <c r="AR430" s="40">
        <f t="shared" si="184"/>
        <v>248921</v>
      </c>
      <c r="AS430" s="40">
        <f t="shared" si="185"/>
        <v>6660</v>
      </c>
      <c r="AT430" s="40">
        <f t="shared" si="186"/>
        <v>8021.05</v>
      </c>
      <c r="AU430" s="40">
        <f t="shared" si="187"/>
        <v>239489</v>
      </c>
      <c r="AV430" s="46">
        <f t="shared" si="188"/>
        <v>248921</v>
      </c>
      <c r="AW430" s="40">
        <f>AX430-AV430</f>
        <v>0</v>
      </c>
      <c r="AX430" s="59">
        <f>IF(D430&gt;AV430,AV430+(D430-AV430),AV430)</f>
        <v>248921</v>
      </c>
    </row>
    <row r="431" spans="1:50" ht="15" customHeight="1" x14ac:dyDescent="0.25">
      <c r="A431" s="51">
        <v>45</v>
      </c>
      <c r="B431" s="51">
        <v>1300</v>
      </c>
      <c r="C431" s="52" t="s">
        <v>745</v>
      </c>
      <c r="D431" s="39">
        <v>20222</v>
      </c>
      <c r="E431" s="40">
        <v>0</v>
      </c>
      <c r="F431" s="41">
        <v>69</v>
      </c>
      <c r="G431" s="40">
        <v>77</v>
      </c>
      <c r="H431" s="42">
        <v>2.1389999999999998</v>
      </c>
      <c r="I431" s="41">
        <v>0</v>
      </c>
      <c r="J431" s="43">
        <f t="shared" si="162"/>
        <v>0</v>
      </c>
      <c r="K431" s="41">
        <v>23</v>
      </c>
      <c r="L431" s="41">
        <v>55</v>
      </c>
      <c r="M431" s="41">
        <v>14</v>
      </c>
      <c r="N431" s="41">
        <f t="shared" si="163"/>
        <v>41.818199999999997</v>
      </c>
      <c r="O431" s="41">
        <f t="shared" si="164"/>
        <v>25.454500000000003</v>
      </c>
      <c r="P431" s="41">
        <v>138</v>
      </c>
      <c r="Q431" s="41">
        <v>136</v>
      </c>
      <c r="R431" s="41">
        <v>98</v>
      </c>
      <c r="S431" s="41">
        <v>88</v>
      </c>
      <c r="T431" s="57">
        <v>69</v>
      </c>
      <c r="U431" s="53">
        <f t="shared" si="165"/>
        <v>138</v>
      </c>
      <c r="V431" s="44">
        <f t="shared" si="166"/>
        <v>44.2</v>
      </c>
      <c r="W431" s="54">
        <v>20646</v>
      </c>
      <c r="X431" s="55">
        <v>6006</v>
      </c>
      <c r="Y431" s="41">
        <v>0.26352940631385163</v>
      </c>
      <c r="Z431" s="41">
        <f t="shared" si="167"/>
        <v>261.8304</v>
      </c>
      <c r="AA431" s="41">
        <f t="shared" si="168"/>
        <v>0</v>
      </c>
      <c r="AB431" s="41">
        <f t="shared" si="169"/>
        <v>0.426315</v>
      </c>
      <c r="AC431" s="41" t="str">
        <f t="shared" si="170"/>
        <v/>
      </c>
      <c r="AD431" s="41" t="str">
        <f t="shared" si="171"/>
        <v/>
      </c>
      <c r="AE431" s="41">
        <f t="shared" si="172"/>
        <v>410</v>
      </c>
      <c r="AF431" s="41">
        <f t="shared" si="173"/>
        <v>410</v>
      </c>
      <c r="AG431" s="41">
        <f t="shared" si="174"/>
        <v>0</v>
      </c>
      <c r="AH431" s="41" t="str">
        <f t="shared" si="175"/>
        <v/>
      </c>
      <c r="AI431" s="41" t="str">
        <f t="shared" si="176"/>
        <v/>
      </c>
      <c r="AJ431" s="41" t="str">
        <f t="shared" si="177"/>
        <v/>
      </c>
      <c r="AK431" s="41" t="str">
        <f t="shared" si="178"/>
        <v/>
      </c>
      <c r="AL431" s="44">
        <f t="shared" si="179"/>
        <v>410</v>
      </c>
      <c r="AM431" s="44">
        <f t="shared" si="180"/>
        <v>463.72</v>
      </c>
      <c r="AN431" s="40">
        <f t="shared" si="181"/>
        <v>26905</v>
      </c>
      <c r="AO431" s="45">
        <f t="shared" si="182"/>
        <v>2.8574476651868366E-2</v>
      </c>
      <c r="AP431" s="40">
        <f t="shared" si="183"/>
        <v>190.9632274644363</v>
      </c>
      <c r="AQ431" s="41">
        <v>0</v>
      </c>
      <c r="AR431" s="40">
        <f t="shared" si="184"/>
        <v>20413</v>
      </c>
      <c r="AS431" s="40">
        <f t="shared" si="185"/>
        <v>770</v>
      </c>
      <c r="AT431" s="40">
        <f t="shared" si="186"/>
        <v>300.3</v>
      </c>
      <c r="AU431" s="40">
        <f t="shared" si="187"/>
        <v>19922</v>
      </c>
      <c r="AV431" s="46">
        <f t="shared" si="188"/>
        <v>20413</v>
      </c>
      <c r="AW431" s="40">
        <f>AX431-AV431</f>
        <v>0</v>
      </c>
      <c r="AX431" s="59">
        <f>IF(D431&gt;AV431,AV431+(D431-AV431),AV431)</f>
        <v>20413</v>
      </c>
    </row>
    <row r="432" spans="1:50" ht="15" customHeight="1" x14ac:dyDescent="0.25">
      <c r="A432" s="51">
        <v>45</v>
      </c>
      <c r="B432" s="51">
        <v>1400</v>
      </c>
      <c r="C432" s="52" t="s">
        <v>784</v>
      </c>
      <c r="D432" s="39">
        <v>23626</v>
      </c>
      <c r="E432" s="40">
        <v>0</v>
      </c>
      <c r="F432" s="41">
        <v>104</v>
      </c>
      <c r="G432" s="40">
        <v>98</v>
      </c>
      <c r="H432" s="42">
        <v>2.3330000000000002</v>
      </c>
      <c r="I432" s="41">
        <v>0</v>
      </c>
      <c r="J432" s="43">
        <f t="shared" si="162"/>
        <v>0</v>
      </c>
      <c r="K432" s="41">
        <v>24</v>
      </c>
      <c r="L432" s="41">
        <v>53</v>
      </c>
      <c r="M432" s="41">
        <v>6</v>
      </c>
      <c r="N432" s="41">
        <f t="shared" si="163"/>
        <v>45.283000000000001</v>
      </c>
      <c r="O432" s="41">
        <f t="shared" si="164"/>
        <v>11.3208</v>
      </c>
      <c r="P432" s="41">
        <v>118</v>
      </c>
      <c r="Q432" s="41">
        <v>129</v>
      </c>
      <c r="R432" s="41">
        <v>103</v>
      </c>
      <c r="S432" s="41">
        <v>92</v>
      </c>
      <c r="T432" s="57">
        <v>104</v>
      </c>
      <c r="U432" s="53">
        <f t="shared" si="165"/>
        <v>129</v>
      </c>
      <c r="V432" s="44">
        <f t="shared" si="166"/>
        <v>24.03</v>
      </c>
      <c r="W432" s="54">
        <v>30651</v>
      </c>
      <c r="X432" s="55">
        <v>21757</v>
      </c>
      <c r="Y432" s="41">
        <v>0.5108459961976658</v>
      </c>
      <c r="Z432" s="41">
        <f t="shared" si="167"/>
        <v>203.5839</v>
      </c>
      <c r="AA432" s="41">
        <f t="shared" si="168"/>
        <v>0</v>
      </c>
      <c r="AB432" s="41">
        <f t="shared" si="169"/>
        <v>0.426315</v>
      </c>
      <c r="AC432" s="41" t="str">
        <f t="shared" si="170"/>
        <v/>
      </c>
      <c r="AD432" s="41" t="str">
        <f t="shared" si="171"/>
        <v/>
      </c>
      <c r="AE432" s="41">
        <f t="shared" si="172"/>
        <v>410</v>
      </c>
      <c r="AF432" s="41">
        <f t="shared" si="173"/>
        <v>410</v>
      </c>
      <c r="AG432" s="41">
        <f t="shared" si="174"/>
        <v>0</v>
      </c>
      <c r="AH432" s="41" t="str">
        <f t="shared" si="175"/>
        <v/>
      </c>
      <c r="AI432" s="41" t="str">
        <f t="shared" si="176"/>
        <v/>
      </c>
      <c r="AJ432" s="41" t="str">
        <f t="shared" si="177"/>
        <v/>
      </c>
      <c r="AK432" s="41" t="str">
        <f t="shared" si="178"/>
        <v/>
      </c>
      <c r="AL432" s="44">
        <f t="shared" si="179"/>
        <v>410</v>
      </c>
      <c r="AM432" s="44">
        <f t="shared" si="180"/>
        <v>463.72</v>
      </c>
      <c r="AN432" s="40">
        <f t="shared" si="181"/>
        <v>32378</v>
      </c>
      <c r="AO432" s="45">
        <f t="shared" si="182"/>
        <v>2.8574476651868366E-2</v>
      </c>
      <c r="AP432" s="40">
        <f t="shared" si="183"/>
        <v>250.08381965715193</v>
      </c>
      <c r="AQ432" s="41">
        <v>0</v>
      </c>
      <c r="AR432" s="40">
        <f t="shared" si="184"/>
        <v>23876</v>
      </c>
      <c r="AS432" s="40">
        <f t="shared" si="185"/>
        <v>980</v>
      </c>
      <c r="AT432" s="40">
        <f t="shared" si="186"/>
        <v>1087.8500000000001</v>
      </c>
      <c r="AU432" s="40">
        <f t="shared" si="187"/>
        <v>22646</v>
      </c>
      <c r="AV432" s="46">
        <f t="shared" si="188"/>
        <v>23876</v>
      </c>
      <c r="AW432" s="40">
        <f>AX432-AV432</f>
        <v>0</v>
      </c>
      <c r="AX432" s="59">
        <f>IF(D432&gt;AV432,AV432+(D432-AV432),AV432)</f>
        <v>23876</v>
      </c>
    </row>
    <row r="433" spans="1:50" ht="15" customHeight="1" x14ac:dyDescent="0.25">
      <c r="A433" s="51">
        <v>45</v>
      </c>
      <c r="B433" s="51">
        <v>1500</v>
      </c>
      <c r="C433" s="52" t="s">
        <v>802</v>
      </c>
      <c r="D433" s="39">
        <v>639211</v>
      </c>
      <c r="E433" s="40">
        <v>0</v>
      </c>
      <c r="F433" s="41">
        <v>1563</v>
      </c>
      <c r="G433" s="40">
        <v>1589</v>
      </c>
      <c r="H433" s="42">
        <v>2.173</v>
      </c>
      <c r="I433" s="41">
        <v>895</v>
      </c>
      <c r="J433" s="43">
        <f t="shared" si="162"/>
        <v>0.56320000000000003</v>
      </c>
      <c r="K433" s="41">
        <v>192</v>
      </c>
      <c r="L433" s="41">
        <v>850</v>
      </c>
      <c r="M433" s="41">
        <v>302</v>
      </c>
      <c r="N433" s="41">
        <f t="shared" si="163"/>
        <v>22.588200000000001</v>
      </c>
      <c r="O433" s="41">
        <f t="shared" si="164"/>
        <v>35.529400000000003</v>
      </c>
      <c r="P433" s="41">
        <v>1999</v>
      </c>
      <c r="Q433" s="41">
        <v>2105</v>
      </c>
      <c r="R433" s="41">
        <v>1813</v>
      </c>
      <c r="S433" s="41">
        <v>1678</v>
      </c>
      <c r="T433" s="53">
        <v>1563</v>
      </c>
      <c r="U433" s="53">
        <f t="shared" si="165"/>
        <v>2105</v>
      </c>
      <c r="V433" s="44">
        <f t="shared" si="166"/>
        <v>24.51</v>
      </c>
      <c r="W433" s="54">
        <v>805169</v>
      </c>
      <c r="X433" s="55">
        <v>620957</v>
      </c>
      <c r="Y433" s="41">
        <v>1.4379923767986569</v>
      </c>
      <c r="Z433" s="41">
        <f t="shared" si="167"/>
        <v>1086.932</v>
      </c>
      <c r="AA433" s="41">
        <f t="shared" si="168"/>
        <v>0</v>
      </c>
      <c r="AB433" s="41">
        <f t="shared" si="169"/>
        <v>0.426315</v>
      </c>
      <c r="AC433" s="41" t="str">
        <f t="shared" si="170"/>
        <v/>
      </c>
      <c r="AD433" s="41" t="str">
        <f t="shared" si="171"/>
        <v/>
      </c>
      <c r="AE433" s="41">
        <f t="shared" si="172"/>
        <v>956.46299999999997</v>
      </c>
      <c r="AF433" s="41">
        <f t="shared" si="173"/>
        <v>630</v>
      </c>
      <c r="AG433" s="41">
        <f t="shared" si="174"/>
        <v>0</v>
      </c>
      <c r="AH433" s="41" t="str">
        <f t="shared" si="175"/>
        <v/>
      </c>
      <c r="AI433" s="41" t="str">
        <f t="shared" si="176"/>
        <v/>
      </c>
      <c r="AJ433" s="41" t="str">
        <f t="shared" si="177"/>
        <v/>
      </c>
      <c r="AK433" s="41" t="str">
        <f t="shared" si="178"/>
        <v/>
      </c>
      <c r="AL433" s="44">
        <f t="shared" si="179"/>
        <v>630</v>
      </c>
      <c r="AM433" s="44">
        <f t="shared" si="180"/>
        <v>712.55</v>
      </c>
      <c r="AN433" s="40">
        <f t="shared" si="181"/>
        <v>788986</v>
      </c>
      <c r="AO433" s="45">
        <f t="shared" si="182"/>
        <v>2.8574476651868366E-2</v>
      </c>
      <c r="AP433" s="40">
        <f t="shared" si="183"/>
        <v>4279.7422405335847</v>
      </c>
      <c r="AQ433" s="41">
        <v>0</v>
      </c>
      <c r="AR433" s="40">
        <f t="shared" si="184"/>
        <v>643491</v>
      </c>
      <c r="AS433" s="40">
        <f t="shared" si="185"/>
        <v>15890</v>
      </c>
      <c r="AT433" s="40">
        <f t="shared" si="186"/>
        <v>31047.850000000002</v>
      </c>
      <c r="AU433" s="40">
        <f t="shared" si="187"/>
        <v>623321</v>
      </c>
      <c r="AV433" s="46">
        <f t="shared" si="188"/>
        <v>643491</v>
      </c>
      <c r="AW433" s="40">
        <f>AX433-AV433</f>
        <v>0</v>
      </c>
      <c r="AX433" s="59">
        <f>IF(D433&gt;AV433,AV433+(D433-AV433),AV433)</f>
        <v>643491</v>
      </c>
    </row>
    <row r="434" spans="1:50" ht="15" customHeight="1" x14ac:dyDescent="0.25">
      <c r="A434" s="51">
        <v>46</v>
      </c>
      <c r="B434" s="51">
        <v>100</v>
      </c>
      <c r="C434" s="52" t="s">
        <v>127</v>
      </c>
      <c r="D434" s="39">
        <v>140389</v>
      </c>
      <c r="E434" s="40">
        <v>0</v>
      </c>
      <c r="F434" s="41">
        <v>369</v>
      </c>
      <c r="G434" s="40">
        <v>335</v>
      </c>
      <c r="H434" s="42">
        <v>2.359</v>
      </c>
      <c r="I434" s="41">
        <v>24</v>
      </c>
      <c r="J434" s="43">
        <f t="shared" si="162"/>
        <v>7.1599999999999997E-2</v>
      </c>
      <c r="K434" s="41">
        <v>100</v>
      </c>
      <c r="L434" s="41">
        <v>190</v>
      </c>
      <c r="M434" s="41">
        <v>56</v>
      </c>
      <c r="N434" s="41">
        <f t="shared" si="163"/>
        <v>52.631599999999999</v>
      </c>
      <c r="O434" s="41">
        <f t="shared" si="164"/>
        <v>29.473700000000001</v>
      </c>
      <c r="P434" s="41">
        <v>487</v>
      </c>
      <c r="Q434" s="41">
        <v>543</v>
      </c>
      <c r="R434" s="41">
        <v>461</v>
      </c>
      <c r="S434" s="41">
        <v>413</v>
      </c>
      <c r="T434" s="57">
        <v>369</v>
      </c>
      <c r="U434" s="53">
        <f t="shared" si="165"/>
        <v>543</v>
      </c>
      <c r="V434" s="44">
        <f t="shared" si="166"/>
        <v>38.31</v>
      </c>
      <c r="W434" s="54">
        <v>47363</v>
      </c>
      <c r="X434" s="55">
        <v>162268</v>
      </c>
      <c r="Y434" s="41">
        <v>0.65270881563930028</v>
      </c>
      <c r="Z434" s="41">
        <f t="shared" si="167"/>
        <v>565.33630000000005</v>
      </c>
      <c r="AA434" s="41">
        <f t="shared" si="168"/>
        <v>0</v>
      </c>
      <c r="AB434" s="41">
        <f t="shared" si="169"/>
        <v>0.426315</v>
      </c>
      <c r="AC434" s="41" t="str">
        <f t="shared" si="170"/>
        <v/>
      </c>
      <c r="AD434" s="41" t="str">
        <f t="shared" si="171"/>
        <v/>
      </c>
      <c r="AE434" s="41">
        <f t="shared" si="172"/>
        <v>496.245</v>
      </c>
      <c r="AF434" s="41">
        <f t="shared" si="173"/>
        <v>496.245</v>
      </c>
      <c r="AG434" s="41">
        <f t="shared" si="174"/>
        <v>0</v>
      </c>
      <c r="AH434" s="41" t="str">
        <f t="shared" si="175"/>
        <v/>
      </c>
      <c r="AI434" s="41" t="str">
        <f t="shared" si="176"/>
        <v/>
      </c>
      <c r="AJ434" s="41" t="str">
        <f t="shared" si="177"/>
        <v/>
      </c>
      <c r="AK434" s="41" t="str">
        <f t="shared" si="178"/>
        <v/>
      </c>
      <c r="AL434" s="44">
        <f t="shared" si="179"/>
        <v>496.25</v>
      </c>
      <c r="AM434" s="44">
        <f t="shared" si="180"/>
        <v>561.28</v>
      </c>
      <c r="AN434" s="40">
        <f t="shared" si="181"/>
        <v>167837</v>
      </c>
      <c r="AO434" s="45">
        <f t="shared" si="182"/>
        <v>2.8574476651868366E-2</v>
      </c>
      <c r="AP434" s="40">
        <f t="shared" si="183"/>
        <v>784.31223514048293</v>
      </c>
      <c r="AQ434" s="41">
        <v>0</v>
      </c>
      <c r="AR434" s="40">
        <f t="shared" si="184"/>
        <v>141173</v>
      </c>
      <c r="AS434" s="40">
        <f t="shared" si="185"/>
        <v>3350</v>
      </c>
      <c r="AT434" s="40">
        <f t="shared" si="186"/>
        <v>8113.4000000000005</v>
      </c>
      <c r="AU434" s="40">
        <f t="shared" si="187"/>
        <v>137039</v>
      </c>
      <c r="AV434" s="46">
        <f t="shared" si="188"/>
        <v>141173</v>
      </c>
      <c r="AW434" s="40">
        <f>AX434-AV434</f>
        <v>0</v>
      </c>
      <c r="AX434" s="59">
        <f>IF(D434&gt;AV434,AV434+(D434-AV434),AV434)</f>
        <v>141173</v>
      </c>
    </row>
    <row r="435" spans="1:50" ht="15" customHeight="1" x14ac:dyDescent="0.25">
      <c r="A435" s="51">
        <v>46</v>
      </c>
      <c r="B435" s="51">
        <v>200</v>
      </c>
      <c r="C435" s="52" t="s">
        <v>215</v>
      </c>
      <c r="D435" s="39">
        <v>56228</v>
      </c>
      <c r="E435" s="40">
        <v>0</v>
      </c>
      <c r="F435" s="41">
        <v>167</v>
      </c>
      <c r="G435" s="40">
        <v>162</v>
      </c>
      <c r="H435" s="42">
        <v>2.0249999999999999</v>
      </c>
      <c r="I435" s="41">
        <v>58</v>
      </c>
      <c r="J435" s="43">
        <f t="shared" si="162"/>
        <v>0.35799999999999998</v>
      </c>
      <c r="K435" s="41">
        <v>65</v>
      </c>
      <c r="L435" s="41">
        <v>101</v>
      </c>
      <c r="M435" s="41">
        <v>33</v>
      </c>
      <c r="N435" s="41">
        <f t="shared" si="163"/>
        <v>64.356400000000008</v>
      </c>
      <c r="O435" s="41">
        <f t="shared" si="164"/>
        <v>32.673299999999998</v>
      </c>
      <c r="P435" s="41">
        <v>237</v>
      </c>
      <c r="Q435" s="41">
        <v>216</v>
      </c>
      <c r="R435" s="41">
        <v>187</v>
      </c>
      <c r="S435" s="41">
        <v>197</v>
      </c>
      <c r="T435" s="57">
        <v>167</v>
      </c>
      <c r="U435" s="53">
        <f t="shared" si="165"/>
        <v>237</v>
      </c>
      <c r="V435" s="44">
        <f t="shared" si="166"/>
        <v>31.65</v>
      </c>
      <c r="W435" s="54">
        <v>33221</v>
      </c>
      <c r="X435" s="55">
        <v>129002</v>
      </c>
      <c r="Y435" s="41">
        <v>0.37471177472636941</v>
      </c>
      <c r="Z435" s="41">
        <f t="shared" si="167"/>
        <v>445.67590000000001</v>
      </c>
      <c r="AA435" s="41">
        <f t="shared" si="168"/>
        <v>0</v>
      </c>
      <c r="AB435" s="41">
        <f t="shared" si="169"/>
        <v>0.426315</v>
      </c>
      <c r="AC435" s="41" t="str">
        <f t="shared" si="170"/>
        <v/>
      </c>
      <c r="AD435" s="41" t="str">
        <f t="shared" si="171"/>
        <v/>
      </c>
      <c r="AE435" s="41">
        <f t="shared" si="172"/>
        <v>432.75400000000002</v>
      </c>
      <c r="AF435" s="41">
        <f t="shared" si="173"/>
        <v>432.75400000000002</v>
      </c>
      <c r="AG435" s="41">
        <f t="shared" si="174"/>
        <v>0</v>
      </c>
      <c r="AH435" s="41" t="str">
        <f t="shared" si="175"/>
        <v/>
      </c>
      <c r="AI435" s="41" t="str">
        <f t="shared" si="176"/>
        <v/>
      </c>
      <c r="AJ435" s="41" t="str">
        <f t="shared" si="177"/>
        <v/>
      </c>
      <c r="AK435" s="41" t="str">
        <f t="shared" si="178"/>
        <v/>
      </c>
      <c r="AL435" s="44">
        <f t="shared" si="179"/>
        <v>432.75</v>
      </c>
      <c r="AM435" s="44">
        <f t="shared" si="180"/>
        <v>489.45</v>
      </c>
      <c r="AN435" s="40">
        <f t="shared" si="181"/>
        <v>65128</v>
      </c>
      <c r="AO435" s="45">
        <f t="shared" si="182"/>
        <v>2.8574476651868366E-2</v>
      </c>
      <c r="AP435" s="40">
        <f t="shared" si="183"/>
        <v>254.31284220162846</v>
      </c>
      <c r="AQ435" s="41">
        <v>0</v>
      </c>
      <c r="AR435" s="40">
        <f t="shared" si="184"/>
        <v>56482</v>
      </c>
      <c r="AS435" s="40">
        <f t="shared" si="185"/>
        <v>1620</v>
      </c>
      <c r="AT435" s="40">
        <f t="shared" si="186"/>
        <v>6450.1</v>
      </c>
      <c r="AU435" s="40">
        <f t="shared" si="187"/>
        <v>54608</v>
      </c>
      <c r="AV435" s="46">
        <f t="shared" si="188"/>
        <v>56482</v>
      </c>
      <c r="AW435" s="40">
        <f>AX435-AV435</f>
        <v>0</v>
      </c>
      <c r="AX435" s="59">
        <f>IF(D435&gt;AV435,AV435+(D435-AV435),AV435)</f>
        <v>56482</v>
      </c>
    </row>
    <row r="436" spans="1:50" ht="15" customHeight="1" x14ac:dyDescent="0.25">
      <c r="A436" s="51">
        <v>46</v>
      </c>
      <c r="B436" s="51">
        <v>300</v>
      </c>
      <c r="C436" s="52" t="s">
        <v>254</v>
      </c>
      <c r="D436" s="39">
        <v>3670879</v>
      </c>
      <c r="E436" s="40">
        <v>0</v>
      </c>
      <c r="F436" s="41">
        <v>10666</v>
      </c>
      <c r="G436" s="40">
        <v>10299</v>
      </c>
      <c r="H436" s="42">
        <v>2.0990000000000002</v>
      </c>
      <c r="I436" s="41">
        <v>6192</v>
      </c>
      <c r="J436" s="43">
        <f t="shared" si="162"/>
        <v>0.60119999999999996</v>
      </c>
      <c r="K436" s="41">
        <v>1232</v>
      </c>
      <c r="L436" s="41">
        <v>5084</v>
      </c>
      <c r="M436" s="41">
        <v>1977</v>
      </c>
      <c r="N436" s="41">
        <f t="shared" si="163"/>
        <v>24.232899999999997</v>
      </c>
      <c r="O436" s="41">
        <f t="shared" si="164"/>
        <v>38.886700000000005</v>
      </c>
      <c r="P436" s="41">
        <v>10751</v>
      </c>
      <c r="Q436" s="41">
        <v>11506</v>
      </c>
      <c r="R436" s="41">
        <v>11265</v>
      </c>
      <c r="S436" s="41">
        <v>10889</v>
      </c>
      <c r="T436" s="53">
        <v>10666</v>
      </c>
      <c r="U436" s="53">
        <f t="shared" si="165"/>
        <v>11506</v>
      </c>
      <c r="V436" s="44">
        <f t="shared" si="166"/>
        <v>10.49</v>
      </c>
      <c r="W436" s="54">
        <v>9782690</v>
      </c>
      <c r="X436" s="55">
        <v>5305995</v>
      </c>
      <c r="Y436" s="41">
        <v>16.927417038225659</v>
      </c>
      <c r="Z436" s="41">
        <f t="shared" si="167"/>
        <v>630.10199999999998</v>
      </c>
      <c r="AA436" s="41">
        <f t="shared" si="168"/>
        <v>0</v>
      </c>
      <c r="AB436" s="41">
        <f t="shared" si="169"/>
        <v>0.426315</v>
      </c>
      <c r="AC436" s="41" t="str">
        <f t="shared" si="170"/>
        <v/>
      </c>
      <c r="AD436" s="41">
        <f t="shared" si="171"/>
        <v>0.70100000000000007</v>
      </c>
      <c r="AE436" s="41" t="str">
        <f t="shared" si="172"/>
        <v/>
      </c>
      <c r="AF436" s="41" t="str">
        <f t="shared" si="173"/>
        <v/>
      </c>
      <c r="AG436" s="41">
        <f t="shared" si="174"/>
        <v>837.94324890999974</v>
      </c>
      <c r="AH436" s="41">
        <f t="shared" si="175"/>
        <v>626.67276185999992</v>
      </c>
      <c r="AI436" s="41" t="str">
        <f t="shared" si="176"/>
        <v/>
      </c>
      <c r="AJ436" s="41">
        <f t="shared" si="177"/>
        <v>774.77337328204976</v>
      </c>
      <c r="AK436" s="41">
        <f t="shared" si="178"/>
        <v>1</v>
      </c>
      <c r="AL436" s="44">
        <f t="shared" si="179"/>
        <v>774.77</v>
      </c>
      <c r="AM436" s="44">
        <f t="shared" si="180"/>
        <v>876.29</v>
      </c>
      <c r="AN436" s="40">
        <f t="shared" si="181"/>
        <v>4854403</v>
      </c>
      <c r="AO436" s="45">
        <f t="shared" si="182"/>
        <v>2.8574476651868366E-2</v>
      </c>
      <c r="AP436" s="40">
        <f t="shared" si="183"/>
        <v>33818.578904925853</v>
      </c>
      <c r="AQ436" s="41">
        <v>0</v>
      </c>
      <c r="AR436" s="40">
        <f t="shared" si="184"/>
        <v>3704698</v>
      </c>
      <c r="AS436" s="40">
        <f t="shared" si="185"/>
        <v>102990</v>
      </c>
      <c r="AT436" s="40">
        <f t="shared" si="186"/>
        <v>265299.75</v>
      </c>
      <c r="AU436" s="40">
        <f t="shared" si="187"/>
        <v>3567889</v>
      </c>
      <c r="AV436" s="46">
        <f t="shared" si="188"/>
        <v>3704698</v>
      </c>
      <c r="AW436" s="40">
        <f>AX436-AV436</f>
        <v>0</v>
      </c>
      <c r="AX436" s="59">
        <f>IF(D436&gt;AV436,AV436+(D436-AV436),AV436)</f>
        <v>3704698</v>
      </c>
    </row>
    <row r="437" spans="1:50" ht="15" customHeight="1" x14ac:dyDescent="0.25">
      <c r="A437" s="51">
        <v>46</v>
      </c>
      <c r="B437" s="51">
        <v>500</v>
      </c>
      <c r="C437" s="52" t="s">
        <v>309</v>
      </c>
      <c r="D437" s="39">
        <v>98797</v>
      </c>
      <c r="E437" s="40">
        <v>0</v>
      </c>
      <c r="F437" s="41">
        <v>303</v>
      </c>
      <c r="G437" s="40">
        <v>270</v>
      </c>
      <c r="H437" s="42">
        <v>2.2690000000000001</v>
      </c>
      <c r="I437" s="41">
        <v>84</v>
      </c>
      <c r="J437" s="43">
        <f t="shared" si="162"/>
        <v>0.31109999999999999</v>
      </c>
      <c r="K437" s="41">
        <v>56</v>
      </c>
      <c r="L437" s="41">
        <v>135</v>
      </c>
      <c r="M437" s="41">
        <v>42</v>
      </c>
      <c r="N437" s="41">
        <f t="shared" si="163"/>
        <v>41.481499999999997</v>
      </c>
      <c r="O437" s="41">
        <f t="shared" si="164"/>
        <v>31.111100000000004</v>
      </c>
      <c r="P437" s="41">
        <v>381</v>
      </c>
      <c r="Q437" s="41">
        <v>377</v>
      </c>
      <c r="R437" s="41">
        <v>374</v>
      </c>
      <c r="S437" s="41">
        <v>317</v>
      </c>
      <c r="T437" s="57">
        <v>303</v>
      </c>
      <c r="U437" s="53">
        <f t="shared" si="165"/>
        <v>381</v>
      </c>
      <c r="V437" s="44">
        <f t="shared" si="166"/>
        <v>29.13</v>
      </c>
      <c r="W437" s="54">
        <v>77131</v>
      </c>
      <c r="X437" s="55">
        <v>41119</v>
      </c>
      <c r="Y437" s="41">
        <v>0.59002435532519837</v>
      </c>
      <c r="Z437" s="41">
        <f t="shared" si="167"/>
        <v>513.53809999999999</v>
      </c>
      <c r="AA437" s="41">
        <f t="shared" si="168"/>
        <v>0</v>
      </c>
      <c r="AB437" s="41">
        <f t="shared" si="169"/>
        <v>0.426315</v>
      </c>
      <c r="AC437" s="41" t="str">
        <f t="shared" si="170"/>
        <v/>
      </c>
      <c r="AD437" s="41" t="str">
        <f t="shared" si="171"/>
        <v/>
      </c>
      <c r="AE437" s="41">
        <f t="shared" si="172"/>
        <v>472.39</v>
      </c>
      <c r="AF437" s="41">
        <f t="shared" si="173"/>
        <v>472.39</v>
      </c>
      <c r="AG437" s="41">
        <f t="shared" si="174"/>
        <v>0</v>
      </c>
      <c r="AH437" s="41" t="str">
        <f t="shared" si="175"/>
        <v/>
      </c>
      <c r="AI437" s="41" t="str">
        <f t="shared" si="176"/>
        <v/>
      </c>
      <c r="AJ437" s="41" t="str">
        <f t="shared" si="177"/>
        <v/>
      </c>
      <c r="AK437" s="41" t="str">
        <f t="shared" si="178"/>
        <v/>
      </c>
      <c r="AL437" s="44">
        <f t="shared" si="179"/>
        <v>472.39</v>
      </c>
      <c r="AM437" s="44">
        <f t="shared" si="180"/>
        <v>534.29</v>
      </c>
      <c r="AN437" s="40">
        <f t="shared" si="181"/>
        <v>111376</v>
      </c>
      <c r="AO437" s="45">
        <f t="shared" si="182"/>
        <v>2.8574476651868366E-2</v>
      </c>
      <c r="AP437" s="40">
        <f t="shared" si="183"/>
        <v>359.43834180385215</v>
      </c>
      <c r="AQ437" s="41">
        <v>0</v>
      </c>
      <c r="AR437" s="40">
        <f t="shared" si="184"/>
        <v>99156</v>
      </c>
      <c r="AS437" s="40">
        <f t="shared" si="185"/>
        <v>2700</v>
      </c>
      <c r="AT437" s="40">
        <f t="shared" si="186"/>
        <v>2055.9500000000003</v>
      </c>
      <c r="AU437" s="40">
        <f t="shared" si="187"/>
        <v>96741</v>
      </c>
      <c r="AV437" s="46">
        <f t="shared" si="188"/>
        <v>99156</v>
      </c>
      <c r="AW437" s="40">
        <f>AX437-AV437</f>
        <v>0</v>
      </c>
      <c r="AX437" s="59">
        <f>IF(D437&gt;AV437,AV437+(D437-AV437),AV437)</f>
        <v>99156</v>
      </c>
    </row>
    <row r="438" spans="1:50" ht="15" customHeight="1" x14ac:dyDescent="0.25">
      <c r="A438" s="51">
        <v>46</v>
      </c>
      <c r="B438" s="51">
        <v>700</v>
      </c>
      <c r="C438" s="52" t="s">
        <v>578</v>
      </c>
      <c r="D438" s="39">
        <v>57553</v>
      </c>
      <c r="E438" s="40">
        <v>0</v>
      </c>
      <c r="F438" s="41">
        <v>227</v>
      </c>
      <c r="G438" s="40">
        <v>208</v>
      </c>
      <c r="H438" s="42">
        <v>2.0590000000000002</v>
      </c>
      <c r="I438" s="41">
        <v>0</v>
      </c>
      <c r="J438" s="43">
        <f t="shared" si="162"/>
        <v>0</v>
      </c>
      <c r="K438" s="41">
        <v>23</v>
      </c>
      <c r="L438" s="41">
        <v>109</v>
      </c>
      <c r="M438" s="41">
        <v>52</v>
      </c>
      <c r="N438" s="41">
        <f t="shared" si="163"/>
        <v>21.100899999999999</v>
      </c>
      <c r="O438" s="41">
        <f t="shared" si="164"/>
        <v>47.706400000000002</v>
      </c>
      <c r="P438" s="41">
        <v>188</v>
      </c>
      <c r="Q438" s="41">
        <v>269</v>
      </c>
      <c r="R438" s="41">
        <v>276</v>
      </c>
      <c r="S438" s="41">
        <v>262</v>
      </c>
      <c r="T438" s="57">
        <v>227</v>
      </c>
      <c r="U438" s="53">
        <f t="shared" si="165"/>
        <v>276</v>
      </c>
      <c r="V438" s="44">
        <f t="shared" si="166"/>
        <v>24.64</v>
      </c>
      <c r="W438" s="54">
        <v>60937</v>
      </c>
      <c r="X438" s="55">
        <v>51199</v>
      </c>
      <c r="Y438" s="41">
        <v>0.14792462358898961</v>
      </c>
      <c r="Z438" s="41">
        <f t="shared" si="167"/>
        <v>1534.5653</v>
      </c>
      <c r="AA438" s="41">
        <f t="shared" si="168"/>
        <v>0</v>
      </c>
      <c r="AB438" s="41">
        <f t="shared" si="169"/>
        <v>0.426315</v>
      </c>
      <c r="AC438" s="41" t="str">
        <f t="shared" si="170"/>
        <v/>
      </c>
      <c r="AD438" s="41" t="str">
        <f t="shared" si="171"/>
        <v/>
      </c>
      <c r="AE438" s="41">
        <f t="shared" si="172"/>
        <v>449.63599999999997</v>
      </c>
      <c r="AF438" s="41">
        <f t="shared" si="173"/>
        <v>449.63599999999997</v>
      </c>
      <c r="AG438" s="41">
        <f t="shared" si="174"/>
        <v>0</v>
      </c>
      <c r="AH438" s="41" t="str">
        <f t="shared" si="175"/>
        <v/>
      </c>
      <c r="AI438" s="41" t="str">
        <f t="shared" si="176"/>
        <v/>
      </c>
      <c r="AJ438" s="41" t="str">
        <f t="shared" si="177"/>
        <v/>
      </c>
      <c r="AK438" s="41" t="str">
        <f t="shared" si="178"/>
        <v/>
      </c>
      <c r="AL438" s="44">
        <f t="shared" si="179"/>
        <v>449.64</v>
      </c>
      <c r="AM438" s="44">
        <f t="shared" si="180"/>
        <v>508.56</v>
      </c>
      <c r="AN438" s="40">
        <f t="shared" si="181"/>
        <v>79802</v>
      </c>
      <c r="AO438" s="45">
        <f t="shared" si="182"/>
        <v>2.8574476651868366E-2</v>
      </c>
      <c r="AP438" s="40">
        <f t="shared" si="183"/>
        <v>635.75353102741929</v>
      </c>
      <c r="AQ438" s="41">
        <v>0</v>
      </c>
      <c r="AR438" s="40">
        <f t="shared" si="184"/>
        <v>58189</v>
      </c>
      <c r="AS438" s="40">
        <f t="shared" si="185"/>
        <v>2080</v>
      </c>
      <c r="AT438" s="40">
        <f t="shared" si="186"/>
        <v>2559.9500000000003</v>
      </c>
      <c r="AU438" s="40">
        <f t="shared" si="187"/>
        <v>55473</v>
      </c>
      <c r="AV438" s="46">
        <f t="shared" si="188"/>
        <v>58189</v>
      </c>
      <c r="AW438" s="40">
        <f>AX438-AV438</f>
        <v>0</v>
      </c>
      <c r="AX438" s="59">
        <f>IF(D438&gt;AV438,AV438+(D438-AV438),AV438)</f>
        <v>58189</v>
      </c>
    </row>
    <row r="439" spans="1:50" ht="15" customHeight="1" x14ac:dyDescent="0.25">
      <c r="A439" s="51">
        <v>46</v>
      </c>
      <c r="B439" s="51">
        <v>900</v>
      </c>
      <c r="C439" s="52" t="s">
        <v>695</v>
      </c>
      <c r="D439" s="39">
        <v>398364</v>
      </c>
      <c r="E439" s="40">
        <v>0</v>
      </c>
      <c r="F439" s="41">
        <v>1137</v>
      </c>
      <c r="G439" s="40">
        <v>1050</v>
      </c>
      <c r="H439" s="42">
        <v>2.1419999999999999</v>
      </c>
      <c r="I439" s="41">
        <v>280</v>
      </c>
      <c r="J439" s="43">
        <f t="shared" si="162"/>
        <v>0.26669999999999999</v>
      </c>
      <c r="K439" s="41">
        <v>161</v>
      </c>
      <c r="L439" s="41">
        <v>561</v>
      </c>
      <c r="M439" s="41">
        <v>220</v>
      </c>
      <c r="N439" s="41">
        <f t="shared" si="163"/>
        <v>28.698800000000002</v>
      </c>
      <c r="O439" s="41">
        <f t="shared" si="164"/>
        <v>39.215699999999998</v>
      </c>
      <c r="P439" s="41">
        <v>1190</v>
      </c>
      <c r="Q439" s="41">
        <v>1275</v>
      </c>
      <c r="R439" s="41">
        <v>1105</v>
      </c>
      <c r="S439" s="41">
        <v>1082</v>
      </c>
      <c r="T439" s="53">
        <v>1137</v>
      </c>
      <c r="U439" s="53">
        <f t="shared" si="165"/>
        <v>1275</v>
      </c>
      <c r="V439" s="44">
        <f t="shared" si="166"/>
        <v>17.649999999999999</v>
      </c>
      <c r="W439" s="54">
        <v>361564</v>
      </c>
      <c r="X439" s="55">
        <v>570429</v>
      </c>
      <c r="Y439" s="41">
        <v>0.91364207092851391</v>
      </c>
      <c r="Z439" s="41">
        <f t="shared" si="167"/>
        <v>1244.4698000000001</v>
      </c>
      <c r="AA439" s="41">
        <f t="shared" si="168"/>
        <v>0</v>
      </c>
      <c r="AB439" s="41">
        <f t="shared" si="169"/>
        <v>0.426315</v>
      </c>
      <c r="AC439" s="41" t="str">
        <f t="shared" si="170"/>
        <v/>
      </c>
      <c r="AD439" s="41" t="str">
        <f t="shared" si="171"/>
        <v/>
      </c>
      <c r="AE439" s="41">
        <f t="shared" si="172"/>
        <v>758.65</v>
      </c>
      <c r="AF439" s="41">
        <f t="shared" si="173"/>
        <v>630</v>
      </c>
      <c r="AG439" s="41">
        <f t="shared" si="174"/>
        <v>0</v>
      </c>
      <c r="AH439" s="41" t="str">
        <f t="shared" si="175"/>
        <v/>
      </c>
      <c r="AI439" s="41" t="str">
        <f t="shared" si="176"/>
        <v/>
      </c>
      <c r="AJ439" s="41" t="str">
        <f t="shared" si="177"/>
        <v/>
      </c>
      <c r="AK439" s="41" t="str">
        <f t="shared" si="178"/>
        <v/>
      </c>
      <c r="AL439" s="44">
        <f t="shared" si="179"/>
        <v>630</v>
      </c>
      <c r="AM439" s="44">
        <f t="shared" si="180"/>
        <v>712.55</v>
      </c>
      <c r="AN439" s="40">
        <f t="shared" si="181"/>
        <v>594037</v>
      </c>
      <c r="AO439" s="45">
        <f t="shared" si="182"/>
        <v>2.8574476651868366E-2</v>
      </c>
      <c r="AP439" s="40">
        <f t="shared" si="183"/>
        <v>5591.2535699010386</v>
      </c>
      <c r="AQ439" s="41">
        <v>0</v>
      </c>
      <c r="AR439" s="40">
        <f t="shared" si="184"/>
        <v>403955</v>
      </c>
      <c r="AS439" s="40">
        <f t="shared" si="185"/>
        <v>10500</v>
      </c>
      <c r="AT439" s="40">
        <f t="shared" si="186"/>
        <v>28521.45</v>
      </c>
      <c r="AU439" s="40">
        <f t="shared" si="187"/>
        <v>387864</v>
      </c>
      <c r="AV439" s="46">
        <f t="shared" si="188"/>
        <v>403955</v>
      </c>
      <c r="AW439" s="40">
        <f>AX439-AV439</f>
        <v>0</v>
      </c>
      <c r="AX439" s="59">
        <f>IF(D439&gt;AV439,AV439+(D439-AV439),AV439)</f>
        <v>403955</v>
      </c>
    </row>
    <row r="440" spans="1:50" ht="15" customHeight="1" x14ac:dyDescent="0.25">
      <c r="A440" s="51">
        <v>46</v>
      </c>
      <c r="B440" s="51">
        <v>1200</v>
      </c>
      <c r="C440" s="52" t="s">
        <v>766</v>
      </c>
      <c r="D440" s="39">
        <v>440706</v>
      </c>
      <c r="E440" s="40">
        <v>0</v>
      </c>
      <c r="F440" s="41">
        <v>1115</v>
      </c>
      <c r="G440" s="40">
        <v>1055</v>
      </c>
      <c r="H440" s="42">
        <v>2.1629999999999998</v>
      </c>
      <c r="I440" s="41">
        <v>422</v>
      </c>
      <c r="J440" s="43">
        <f t="shared" si="162"/>
        <v>0.4</v>
      </c>
      <c r="K440" s="41">
        <v>157</v>
      </c>
      <c r="L440" s="41">
        <v>541</v>
      </c>
      <c r="M440" s="41">
        <v>197</v>
      </c>
      <c r="N440" s="41">
        <f t="shared" si="163"/>
        <v>29.020299999999999</v>
      </c>
      <c r="O440" s="41">
        <f t="shared" si="164"/>
        <v>36.414000000000001</v>
      </c>
      <c r="P440" s="41">
        <v>1137</v>
      </c>
      <c r="Q440" s="41">
        <v>1392</v>
      </c>
      <c r="R440" s="41">
        <v>1292</v>
      </c>
      <c r="S440" s="41">
        <v>1259</v>
      </c>
      <c r="T440" s="53">
        <v>1115</v>
      </c>
      <c r="U440" s="53">
        <f t="shared" si="165"/>
        <v>1392</v>
      </c>
      <c r="V440" s="44">
        <f t="shared" si="166"/>
        <v>24.21</v>
      </c>
      <c r="W440" s="54">
        <v>371469</v>
      </c>
      <c r="X440" s="55">
        <v>426665</v>
      </c>
      <c r="Y440" s="41">
        <v>1.08744287618321</v>
      </c>
      <c r="Z440" s="41">
        <f t="shared" si="167"/>
        <v>1025.3412000000001</v>
      </c>
      <c r="AA440" s="41">
        <f t="shared" si="168"/>
        <v>0</v>
      </c>
      <c r="AB440" s="41">
        <f t="shared" si="169"/>
        <v>0.426315</v>
      </c>
      <c r="AC440" s="41" t="str">
        <f t="shared" si="170"/>
        <v/>
      </c>
      <c r="AD440" s="41" t="str">
        <f t="shared" si="171"/>
        <v/>
      </c>
      <c r="AE440" s="41">
        <f t="shared" si="172"/>
        <v>760.48500000000001</v>
      </c>
      <c r="AF440" s="41">
        <f t="shared" si="173"/>
        <v>630</v>
      </c>
      <c r="AG440" s="41">
        <f t="shared" si="174"/>
        <v>0</v>
      </c>
      <c r="AH440" s="41" t="str">
        <f t="shared" si="175"/>
        <v/>
      </c>
      <c r="AI440" s="41" t="str">
        <f t="shared" si="176"/>
        <v/>
      </c>
      <c r="AJ440" s="41" t="str">
        <f t="shared" si="177"/>
        <v/>
      </c>
      <c r="AK440" s="41" t="str">
        <f t="shared" si="178"/>
        <v/>
      </c>
      <c r="AL440" s="44">
        <f t="shared" si="179"/>
        <v>630</v>
      </c>
      <c r="AM440" s="44">
        <f t="shared" si="180"/>
        <v>712.55</v>
      </c>
      <c r="AN440" s="40">
        <f t="shared" si="181"/>
        <v>593377</v>
      </c>
      <c r="AO440" s="45">
        <f t="shared" si="182"/>
        <v>2.8574476651868366E-2</v>
      </c>
      <c r="AP440" s="40">
        <f t="shared" si="183"/>
        <v>4362.4939249173949</v>
      </c>
      <c r="AQ440" s="41">
        <v>0</v>
      </c>
      <c r="AR440" s="40">
        <f t="shared" si="184"/>
        <v>445068</v>
      </c>
      <c r="AS440" s="40">
        <f t="shared" si="185"/>
        <v>10550</v>
      </c>
      <c r="AT440" s="40">
        <f t="shared" si="186"/>
        <v>21333.25</v>
      </c>
      <c r="AU440" s="40">
        <f t="shared" si="187"/>
        <v>430156</v>
      </c>
      <c r="AV440" s="46">
        <f t="shared" si="188"/>
        <v>445068</v>
      </c>
      <c r="AW440" s="40">
        <f>AX440-AV440</f>
        <v>0</v>
      </c>
      <c r="AX440" s="59">
        <f>IF(D440&gt;AV440,AV440+(D440-AV440),AV440)</f>
        <v>445068</v>
      </c>
    </row>
    <row r="441" spans="1:50" ht="15" customHeight="1" x14ac:dyDescent="0.25">
      <c r="A441" s="51">
        <v>46</v>
      </c>
      <c r="B441" s="51">
        <v>1300</v>
      </c>
      <c r="C441" s="52" t="s">
        <v>812</v>
      </c>
      <c r="D441" s="39">
        <v>192444</v>
      </c>
      <c r="E441" s="40">
        <v>0</v>
      </c>
      <c r="F441" s="41">
        <v>686</v>
      </c>
      <c r="G441" s="40">
        <v>648</v>
      </c>
      <c r="H441" s="42">
        <v>2.1320000000000001</v>
      </c>
      <c r="I441" s="41">
        <v>359</v>
      </c>
      <c r="J441" s="43">
        <f t="shared" si="162"/>
        <v>0.55400000000000005</v>
      </c>
      <c r="K441" s="41">
        <v>156</v>
      </c>
      <c r="L441" s="41">
        <v>364</v>
      </c>
      <c r="M441" s="41">
        <v>115</v>
      </c>
      <c r="N441" s="41">
        <f t="shared" si="163"/>
        <v>42.857099999999996</v>
      </c>
      <c r="O441" s="41">
        <f t="shared" si="164"/>
        <v>31.593399999999999</v>
      </c>
      <c r="P441" s="41">
        <v>694</v>
      </c>
      <c r="Q441" s="41">
        <v>855</v>
      </c>
      <c r="R441" s="41">
        <v>790</v>
      </c>
      <c r="S441" s="41">
        <v>721</v>
      </c>
      <c r="T441" s="57">
        <v>686</v>
      </c>
      <c r="U441" s="53">
        <f t="shared" si="165"/>
        <v>855</v>
      </c>
      <c r="V441" s="44">
        <f t="shared" si="166"/>
        <v>24.21</v>
      </c>
      <c r="W441" s="54">
        <v>965928</v>
      </c>
      <c r="X441" s="55">
        <v>1105986</v>
      </c>
      <c r="Y441" s="41">
        <v>1.4662172179948325</v>
      </c>
      <c r="Z441" s="41">
        <f t="shared" si="167"/>
        <v>467.87060000000002</v>
      </c>
      <c r="AA441" s="41">
        <f t="shared" si="168"/>
        <v>0</v>
      </c>
      <c r="AB441" s="41">
        <f t="shared" si="169"/>
        <v>0.426315</v>
      </c>
      <c r="AC441" s="41" t="str">
        <f t="shared" si="170"/>
        <v/>
      </c>
      <c r="AD441" s="41" t="str">
        <f t="shared" si="171"/>
        <v/>
      </c>
      <c r="AE441" s="41">
        <f t="shared" si="172"/>
        <v>611.11599999999999</v>
      </c>
      <c r="AF441" s="41">
        <f t="shared" si="173"/>
        <v>611.11599999999999</v>
      </c>
      <c r="AG441" s="41">
        <f t="shared" si="174"/>
        <v>0</v>
      </c>
      <c r="AH441" s="41" t="str">
        <f t="shared" si="175"/>
        <v/>
      </c>
      <c r="AI441" s="41" t="str">
        <f t="shared" si="176"/>
        <v/>
      </c>
      <c r="AJ441" s="41" t="str">
        <f t="shared" si="177"/>
        <v/>
      </c>
      <c r="AK441" s="41" t="str">
        <f t="shared" si="178"/>
        <v/>
      </c>
      <c r="AL441" s="44">
        <f t="shared" si="179"/>
        <v>611.12</v>
      </c>
      <c r="AM441" s="44">
        <f t="shared" si="180"/>
        <v>691.2</v>
      </c>
      <c r="AN441" s="40">
        <f t="shared" si="181"/>
        <v>36108</v>
      </c>
      <c r="AO441" s="45">
        <f t="shared" si="182"/>
        <v>2.8574476651868366E-2</v>
      </c>
      <c r="AP441" s="40">
        <f t="shared" si="183"/>
        <v>-4467.219381846493</v>
      </c>
      <c r="AQ441" s="41">
        <v>0</v>
      </c>
      <c r="AR441" s="40">
        <f t="shared" si="184"/>
        <v>36108</v>
      </c>
      <c r="AS441" s="40">
        <f t="shared" si="185"/>
        <v>6480</v>
      </c>
      <c r="AT441" s="40">
        <f t="shared" si="186"/>
        <v>55299.3</v>
      </c>
      <c r="AU441" s="40">
        <f t="shared" si="187"/>
        <v>185964</v>
      </c>
      <c r="AV441" s="46">
        <f t="shared" si="188"/>
        <v>185964</v>
      </c>
      <c r="AW441" s="40">
        <f>AX441-AV441</f>
        <v>6480</v>
      </c>
      <c r="AX441" s="59">
        <f>IF(D441&gt;AV441,AV441+(D441-AV441),AV441)</f>
        <v>192444</v>
      </c>
    </row>
    <row r="442" spans="1:50" ht="15" customHeight="1" x14ac:dyDescent="0.25">
      <c r="A442" s="51">
        <v>46</v>
      </c>
      <c r="B442" s="51">
        <v>1400</v>
      </c>
      <c r="C442" s="52" t="s">
        <v>763</v>
      </c>
      <c r="D442" s="39">
        <v>274372</v>
      </c>
      <c r="E442" s="40">
        <v>0</v>
      </c>
      <c r="F442" s="41">
        <v>747</v>
      </c>
      <c r="G442" s="40">
        <v>708</v>
      </c>
      <c r="H442" s="42">
        <v>2.1909999999999998</v>
      </c>
      <c r="I442" s="41">
        <v>213</v>
      </c>
      <c r="J442" s="43">
        <f t="shared" si="162"/>
        <v>0.30080000000000001</v>
      </c>
      <c r="K442" s="41">
        <v>131</v>
      </c>
      <c r="L442" s="41">
        <v>352</v>
      </c>
      <c r="M442" s="41">
        <v>134</v>
      </c>
      <c r="N442" s="41">
        <f t="shared" si="163"/>
        <v>37.215900000000005</v>
      </c>
      <c r="O442" s="41">
        <f t="shared" si="164"/>
        <v>38.068200000000004</v>
      </c>
      <c r="P442" s="41">
        <v>835</v>
      </c>
      <c r="Q442" s="41">
        <v>805</v>
      </c>
      <c r="R442" s="41">
        <v>745</v>
      </c>
      <c r="S442" s="41">
        <v>754</v>
      </c>
      <c r="T442" s="57">
        <v>747</v>
      </c>
      <c r="U442" s="53">
        <f t="shared" si="165"/>
        <v>835</v>
      </c>
      <c r="V442" s="44">
        <f t="shared" si="166"/>
        <v>15.21</v>
      </c>
      <c r="W442" s="54">
        <v>292914</v>
      </c>
      <c r="X442" s="55">
        <v>351773</v>
      </c>
      <c r="Y442" s="41">
        <v>0.73630804467047728</v>
      </c>
      <c r="Z442" s="41">
        <f t="shared" si="167"/>
        <v>1014.521</v>
      </c>
      <c r="AA442" s="41">
        <f t="shared" si="168"/>
        <v>0</v>
      </c>
      <c r="AB442" s="41">
        <f t="shared" si="169"/>
        <v>0.426315</v>
      </c>
      <c r="AC442" s="41" t="str">
        <f t="shared" si="170"/>
        <v/>
      </c>
      <c r="AD442" s="41" t="str">
        <f t="shared" si="171"/>
        <v/>
      </c>
      <c r="AE442" s="41">
        <f t="shared" si="172"/>
        <v>633.13599999999997</v>
      </c>
      <c r="AF442" s="41">
        <f t="shared" si="173"/>
        <v>630</v>
      </c>
      <c r="AG442" s="41">
        <f t="shared" si="174"/>
        <v>0</v>
      </c>
      <c r="AH442" s="41" t="str">
        <f t="shared" si="175"/>
        <v/>
      </c>
      <c r="AI442" s="41" t="str">
        <f t="shared" si="176"/>
        <v/>
      </c>
      <c r="AJ442" s="41" t="str">
        <f t="shared" si="177"/>
        <v/>
      </c>
      <c r="AK442" s="41" t="str">
        <f t="shared" si="178"/>
        <v/>
      </c>
      <c r="AL442" s="44">
        <f t="shared" si="179"/>
        <v>630</v>
      </c>
      <c r="AM442" s="44">
        <f t="shared" si="180"/>
        <v>712.55</v>
      </c>
      <c r="AN442" s="40">
        <f t="shared" si="181"/>
        <v>379612</v>
      </c>
      <c r="AO442" s="45">
        <f t="shared" si="182"/>
        <v>2.8574476651868366E-2</v>
      </c>
      <c r="AP442" s="40">
        <f t="shared" si="183"/>
        <v>3007.1779228426267</v>
      </c>
      <c r="AQ442" s="41">
        <v>0</v>
      </c>
      <c r="AR442" s="40">
        <f t="shared" si="184"/>
        <v>277379</v>
      </c>
      <c r="AS442" s="40">
        <f t="shared" si="185"/>
        <v>7080</v>
      </c>
      <c r="AT442" s="40">
        <f t="shared" si="186"/>
        <v>17588.650000000001</v>
      </c>
      <c r="AU442" s="40">
        <f t="shared" si="187"/>
        <v>267292</v>
      </c>
      <c r="AV442" s="46">
        <f t="shared" si="188"/>
        <v>277379</v>
      </c>
      <c r="AW442" s="40">
        <f>AX442-AV442</f>
        <v>0</v>
      </c>
      <c r="AX442" s="59">
        <f>IF(D442&gt;AV442,AV442+(D442-AV442),AV442)</f>
        <v>277379</v>
      </c>
    </row>
    <row r="443" spans="1:50" ht="15" customHeight="1" x14ac:dyDescent="0.25">
      <c r="A443" s="51">
        <v>47</v>
      </c>
      <c r="B443" s="51">
        <v>200</v>
      </c>
      <c r="C443" s="52" t="s">
        <v>124</v>
      </c>
      <c r="D443" s="39">
        <v>6383</v>
      </c>
      <c r="E443" s="40">
        <v>0</v>
      </c>
      <c r="F443" s="41">
        <v>45</v>
      </c>
      <c r="G443" s="40">
        <v>45</v>
      </c>
      <c r="H443" s="42">
        <v>1.9570000000000001</v>
      </c>
      <c r="I443" s="41">
        <v>0</v>
      </c>
      <c r="J443" s="43">
        <f t="shared" si="162"/>
        <v>0</v>
      </c>
      <c r="K443" s="41">
        <v>24</v>
      </c>
      <c r="L443" s="41">
        <v>31</v>
      </c>
      <c r="M443" s="41">
        <v>5</v>
      </c>
      <c r="N443" s="41">
        <f t="shared" si="163"/>
        <v>77.41940000000001</v>
      </c>
      <c r="O443" s="41">
        <f t="shared" si="164"/>
        <v>16.128999999999998</v>
      </c>
      <c r="P443" s="41">
        <v>81</v>
      </c>
      <c r="Q443" s="41">
        <v>73</v>
      </c>
      <c r="R443" s="41">
        <v>80</v>
      </c>
      <c r="S443" s="41">
        <v>53</v>
      </c>
      <c r="T443" s="57">
        <v>45</v>
      </c>
      <c r="U443" s="53">
        <f t="shared" si="165"/>
        <v>81</v>
      </c>
      <c r="V443" s="44">
        <f t="shared" si="166"/>
        <v>44.44</v>
      </c>
      <c r="W443" s="54">
        <v>22562</v>
      </c>
      <c r="X443" s="55">
        <v>22499</v>
      </c>
      <c r="Y443" s="41">
        <v>0.33813206856556866</v>
      </c>
      <c r="Z443" s="41">
        <f t="shared" si="167"/>
        <v>133.08410000000001</v>
      </c>
      <c r="AA443" s="41">
        <f t="shared" si="168"/>
        <v>0</v>
      </c>
      <c r="AB443" s="41">
        <f t="shared" si="169"/>
        <v>0.426315</v>
      </c>
      <c r="AC443" s="41" t="str">
        <f t="shared" si="170"/>
        <v/>
      </c>
      <c r="AD443" s="41" t="str">
        <f t="shared" si="171"/>
        <v/>
      </c>
      <c r="AE443" s="41">
        <f t="shared" si="172"/>
        <v>410</v>
      </c>
      <c r="AF443" s="41">
        <f t="shared" si="173"/>
        <v>410</v>
      </c>
      <c r="AG443" s="41">
        <f t="shared" si="174"/>
        <v>0</v>
      </c>
      <c r="AH443" s="41" t="str">
        <f t="shared" si="175"/>
        <v/>
      </c>
      <c r="AI443" s="41" t="str">
        <f t="shared" si="176"/>
        <v/>
      </c>
      <c r="AJ443" s="41" t="str">
        <f t="shared" si="177"/>
        <v/>
      </c>
      <c r="AK443" s="41" t="str">
        <f t="shared" si="178"/>
        <v/>
      </c>
      <c r="AL443" s="44">
        <f t="shared" si="179"/>
        <v>410</v>
      </c>
      <c r="AM443" s="44">
        <f t="shared" si="180"/>
        <v>463.72</v>
      </c>
      <c r="AN443" s="40">
        <f t="shared" si="181"/>
        <v>11249</v>
      </c>
      <c r="AO443" s="45">
        <f t="shared" si="182"/>
        <v>2.8574476651868366E-2</v>
      </c>
      <c r="AP443" s="40">
        <f t="shared" si="183"/>
        <v>139.04340338799148</v>
      </c>
      <c r="AQ443" s="41">
        <v>0</v>
      </c>
      <c r="AR443" s="40">
        <f t="shared" si="184"/>
        <v>6522</v>
      </c>
      <c r="AS443" s="40">
        <f t="shared" si="185"/>
        <v>450</v>
      </c>
      <c r="AT443" s="40">
        <f t="shared" si="186"/>
        <v>1124.95</v>
      </c>
      <c r="AU443" s="40">
        <f t="shared" si="187"/>
        <v>5933</v>
      </c>
      <c r="AV443" s="46">
        <f t="shared" si="188"/>
        <v>6522</v>
      </c>
      <c r="AW443" s="40">
        <f>AX443-AV443</f>
        <v>0</v>
      </c>
      <c r="AX443" s="59">
        <f>IF(D443&gt;AV443,AV443+(D443-AV443),AV443)</f>
        <v>6522</v>
      </c>
    </row>
    <row r="444" spans="1:50" ht="15" customHeight="1" x14ac:dyDescent="0.25">
      <c r="A444" s="51">
        <v>47</v>
      </c>
      <c r="B444" s="51">
        <v>300</v>
      </c>
      <c r="C444" s="52" t="s">
        <v>169</v>
      </c>
      <c r="D444" s="39">
        <v>152896</v>
      </c>
      <c r="E444" s="40">
        <v>0</v>
      </c>
      <c r="F444" s="41">
        <v>473</v>
      </c>
      <c r="G444" s="40">
        <v>453</v>
      </c>
      <c r="H444" s="42">
        <v>2.0219999999999998</v>
      </c>
      <c r="I444" s="41">
        <v>69</v>
      </c>
      <c r="J444" s="43">
        <f t="shared" si="162"/>
        <v>0.15229999999999999</v>
      </c>
      <c r="K444" s="41">
        <v>75</v>
      </c>
      <c r="L444" s="41">
        <v>261</v>
      </c>
      <c r="M444" s="41">
        <v>107</v>
      </c>
      <c r="N444" s="41">
        <f t="shared" si="163"/>
        <v>28.735600000000002</v>
      </c>
      <c r="O444" s="41">
        <f t="shared" si="164"/>
        <v>40.996200000000002</v>
      </c>
      <c r="P444" s="41">
        <v>570</v>
      </c>
      <c r="Q444" s="41">
        <v>571</v>
      </c>
      <c r="R444" s="41">
        <v>610</v>
      </c>
      <c r="S444" s="41">
        <v>582</v>
      </c>
      <c r="T444" s="57">
        <v>473</v>
      </c>
      <c r="U444" s="53">
        <f t="shared" si="165"/>
        <v>610</v>
      </c>
      <c r="V444" s="44">
        <f t="shared" si="166"/>
        <v>25.74</v>
      </c>
      <c r="W444" s="54">
        <v>217165</v>
      </c>
      <c r="X444" s="55">
        <v>287275</v>
      </c>
      <c r="Y444" s="41">
        <v>1.1387330752111593</v>
      </c>
      <c r="Z444" s="41">
        <f t="shared" si="167"/>
        <v>415.37389999999999</v>
      </c>
      <c r="AA444" s="41">
        <f t="shared" si="168"/>
        <v>0</v>
      </c>
      <c r="AB444" s="41">
        <f t="shared" si="169"/>
        <v>0.426315</v>
      </c>
      <c r="AC444" s="41" t="str">
        <f t="shared" si="170"/>
        <v/>
      </c>
      <c r="AD444" s="41" t="str">
        <f t="shared" si="171"/>
        <v/>
      </c>
      <c r="AE444" s="41">
        <f t="shared" si="172"/>
        <v>539.55099999999993</v>
      </c>
      <c r="AF444" s="41">
        <f t="shared" si="173"/>
        <v>539.55099999999993</v>
      </c>
      <c r="AG444" s="41">
        <f t="shared" si="174"/>
        <v>0</v>
      </c>
      <c r="AH444" s="41" t="str">
        <f t="shared" si="175"/>
        <v/>
      </c>
      <c r="AI444" s="41" t="str">
        <f t="shared" si="176"/>
        <v/>
      </c>
      <c r="AJ444" s="41" t="str">
        <f t="shared" si="177"/>
        <v/>
      </c>
      <c r="AK444" s="41" t="str">
        <f t="shared" si="178"/>
        <v/>
      </c>
      <c r="AL444" s="44">
        <f t="shared" si="179"/>
        <v>539.54999999999995</v>
      </c>
      <c r="AM444" s="44">
        <f t="shared" si="180"/>
        <v>610.25</v>
      </c>
      <c r="AN444" s="40">
        <f t="shared" si="181"/>
        <v>183863</v>
      </c>
      <c r="AO444" s="45">
        <f t="shared" si="182"/>
        <v>2.8574476651868366E-2</v>
      </c>
      <c r="AP444" s="40">
        <f t="shared" si="183"/>
        <v>884.86581847840773</v>
      </c>
      <c r="AQ444" s="41">
        <v>0</v>
      </c>
      <c r="AR444" s="40">
        <f t="shared" si="184"/>
        <v>153781</v>
      </c>
      <c r="AS444" s="40">
        <f t="shared" si="185"/>
        <v>4530</v>
      </c>
      <c r="AT444" s="40">
        <f t="shared" si="186"/>
        <v>14363.75</v>
      </c>
      <c r="AU444" s="40">
        <f t="shared" si="187"/>
        <v>148366</v>
      </c>
      <c r="AV444" s="46">
        <f t="shared" si="188"/>
        <v>153781</v>
      </c>
      <c r="AW444" s="40">
        <f>AX444-AV444</f>
        <v>0</v>
      </c>
      <c r="AX444" s="59">
        <f>IF(D444&gt;AV444,AV444+(D444-AV444),AV444)</f>
        <v>153781</v>
      </c>
    </row>
    <row r="445" spans="1:50" ht="15" customHeight="1" x14ac:dyDescent="0.25">
      <c r="A445" s="51">
        <v>47</v>
      </c>
      <c r="B445" s="51">
        <v>400</v>
      </c>
      <c r="C445" s="52" t="s">
        <v>186</v>
      </c>
      <c r="D445" s="39">
        <v>56536</v>
      </c>
      <c r="E445" s="40">
        <v>0</v>
      </c>
      <c r="F445" s="41">
        <v>350</v>
      </c>
      <c r="G445" s="40">
        <v>353</v>
      </c>
      <c r="H445" s="42">
        <v>2.504</v>
      </c>
      <c r="I445" s="41">
        <v>52</v>
      </c>
      <c r="J445" s="43">
        <f t="shared" si="162"/>
        <v>0.14729999999999999</v>
      </c>
      <c r="K445" s="41">
        <v>37</v>
      </c>
      <c r="L445" s="41">
        <v>164</v>
      </c>
      <c r="M445" s="41">
        <v>30</v>
      </c>
      <c r="N445" s="41">
        <f t="shared" si="163"/>
        <v>22.561</v>
      </c>
      <c r="O445" s="41">
        <f t="shared" si="164"/>
        <v>18.2927</v>
      </c>
      <c r="P445" s="41">
        <v>361</v>
      </c>
      <c r="Q445" s="41">
        <v>282</v>
      </c>
      <c r="R445" s="41">
        <v>252</v>
      </c>
      <c r="S445" s="41">
        <v>276</v>
      </c>
      <c r="T445" s="57">
        <v>350</v>
      </c>
      <c r="U445" s="53">
        <f t="shared" si="165"/>
        <v>361</v>
      </c>
      <c r="V445" s="44">
        <f t="shared" si="166"/>
        <v>2.2200000000000002</v>
      </c>
      <c r="W445" s="54">
        <v>254545</v>
      </c>
      <c r="X445" s="55">
        <v>89500</v>
      </c>
      <c r="Y445" s="41">
        <v>2.1481095665308101</v>
      </c>
      <c r="Z445" s="41">
        <f t="shared" si="167"/>
        <v>162.934</v>
      </c>
      <c r="AA445" s="41">
        <f t="shared" si="168"/>
        <v>0</v>
      </c>
      <c r="AB445" s="41">
        <f t="shared" si="169"/>
        <v>0.426315</v>
      </c>
      <c r="AC445" s="41" t="str">
        <f t="shared" si="170"/>
        <v/>
      </c>
      <c r="AD445" s="41" t="str">
        <f t="shared" si="171"/>
        <v/>
      </c>
      <c r="AE445" s="41">
        <f t="shared" si="172"/>
        <v>502.851</v>
      </c>
      <c r="AF445" s="41">
        <f t="shared" si="173"/>
        <v>502.851</v>
      </c>
      <c r="AG445" s="41">
        <f t="shared" si="174"/>
        <v>0</v>
      </c>
      <c r="AH445" s="41" t="str">
        <f t="shared" si="175"/>
        <v/>
      </c>
      <c r="AI445" s="41" t="str">
        <f t="shared" si="176"/>
        <v/>
      </c>
      <c r="AJ445" s="41" t="str">
        <f t="shared" si="177"/>
        <v/>
      </c>
      <c r="AK445" s="41" t="str">
        <f t="shared" si="178"/>
        <v/>
      </c>
      <c r="AL445" s="44">
        <f t="shared" si="179"/>
        <v>502.85</v>
      </c>
      <c r="AM445" s="44">
        <f t="shared" si="180"/>
        <v>568.74</v>
      </c>
      <c r="AN445" s="40">
        <f t="shared" si="181"/>
        <v>92249</v>
      </c>
      <c r="AO445" s="45">
        <f t="shared" si="182"/>
        <v>2.8574476651868366E-2</v>
      </c>
      <c r="AP445" s="40">
        <f t="shared" si="183"/>
        <v>1020.4802846681749</v>
      </c>
      <c r="AQ445" s="41">
        <v>0</v>
      </c>
      <c r="AR445" s="40">
        <f t="shared" si="184"/>
        <v>57556</v>
      </c>
      <c r="AS445" s="40">
        <f t="shared" si="185"/>
        <v>3530</v>
      </c>
      <c r="AT445" s="40">
        <f t="shared" si="186"/>
        <v>4475</v>
      </c>
      <c r="AU445" s="40">
        <f t="shared" si="187"/>
        <v>53006</v>
      </c>
      <c r="AV445" s="46">
        <f t="shared" si="188"/>
        <v>57556</v>
      </c>
      <c r="AW445" s="40">
        <f>AX445-AV445</f>
        <v>0</v>
      </c>
      <c r="AX445" s="59">
        <f>IF(D445&gt;AV445,AV445+(D445-AV445),AV445)</f>
        <v>57556</v>
      </c>
    </row>
    <row r="446" spans="1:50" ht="15" customHeight="1" x14ac:dyDescent="0.25">
      <c r="A446" s="51">
        <v>47</v>
      </c>
      <c r="B446" s="51">
        <v>500</v>
      </c>
      <c r="C446" s="52" t="s">
        <v>187</v>
      </c>
      <c r="D446" s="39">
        <v>419765</v>
      </c>
      <c r="E446" s="40">
        <v>0</v>
      </c>
      <c r="F446" s="41">
        <v>1469</v>
      </c>
      <c r="G446" s="40">
        <v>1498</v>
      </c>
      <c r="H446" s="42">
        <v>2.423</v>
      </c>
      <c r="I446" s="41">
        <v>937</v>
      </c>
      <c r="J446" s="43">
        <f t="shared" si="162"/>
        <v>0.62549999999999994</v>
      </c>
      <c r="K446" s="41">
        <v>172</v>
      </c>
      <c r="L446" s="41">
        <v>628</v>
      </c>
      <c r="M446" s="41">
        <v>154</v>
      </c>
      <c r="N446" s="41">
        <f t="shared" si="163"/>
        <v>27.388500000000001</v>
      </c>
      <c r="O446" s="41">
        <f t="shared" si="164"/>
        <v>24.522300000000001</v>
      </c>
      <c r="P446" s="41">
        <v>1058</v>
      </c>
      <c r="Q446" s="41">
        <v>1066</v>
      </c>
      <c r="R446" s="41">
        <v>1082</v>
      </c>
      <c r="S446" s="41">
        <v>1233</v>
      </c>
      <c r="T446" s="53">
        <v>1469</v>
      </c>
      <c r="U446" s="53">
        <f t="shared" si="165"/>
        <v>1469</v>
      </c>
      <c r="V446" s="44">
        <f t="shared" si="166"/>
        <v>0</v>
      </c>
      <c r="W446" s="54">
        <v>1189013</v>
      </c>
      <c r="X446" s="55">
        <v>829578</v>
      </c>
      <c r="Y446" s="41">
        <v>1.7171789985127344</v>
      </c>
      <c r="Z446" s="41">
        <f t="shared" si="167"/>
        <v>855.47280000000001</v>
      </c>
      <c r="AA446" s="41">
        <f t="shared" si="168"/>
        <v>0</v>
      </c>
      <c r="AB446" s="41">
        <f t="shared" si="169"/>
        <v>0.426315</v>
      </c>
      <c r="AC446" s="41" t="str">
        <f t="shared" si="170"/>
        <v/>
      </c>
      <c r="AD446" s="41" t="str">
        <f t="shared" si="171"/>
        <v/>
      </c>
      <c r="AE446" s="41">
        <f t="shared" si="172"/>
        <v>923.06600000000003</v>
      </c>
      <c r="AF446" s="41">
        <f t="shared" si="173"/>
        <v>630</v>
      </c>
      <c r="AG446" s="41">
        <f t="shared" si="174"/>
        <v>0</v>
      </c>
      <c r="AH446" s="41" t="str">
        <f t="shared" si="175"/>
        <v/>
      </c>
      <c r="AI446" s="41" t="str">
        <f t="shared" si="176"/>
        <v/>
      </c>
      <c r="AJ446" s="41" t="str">
        <f t="shared" si="177"/>
        <v/>
      </c>
      <c r="AK446" s="41" t="str">
        <f t="shared" si="178"/>
        <v/>
      </c>
      <c r="AL446" s="44">
        <f t="shared" si="179"/>
        <v>630</v>
      </c>
      <c r="AM446" s="44">
        <f t="shared" si="180"/>
        <v>712.55</v>
      </c>
      <c r="AN446" s="40">
        <f t="shared" si="181"/>
        <v>560506</v>
      </c>
      <c r="AO446" s="45">
        <f t="shared" si="182"/>
        <v>2.8574476651868366E-2</v>
      </c>
      <c r="AP446" s="40">
        <f t="shared" si="183"/>
        <v>4021.6004184606059</v>
      </c>
      <c r="AQ446" s="41">
        <v>0</v>
      </c>
      <c r="AR446" s="40">
        <f t="shared" si="184"/>
        <v>423787</v>
      </c>
      <c r="AS446" s="40">
        <f t="shared" si="185"/>
        <v>14980</v>
      </c>
      <c r="AT446" s="40">
        <f t="shared" si="186"/>
        <v>41478.9</v>
      </c>
      <c r="AU446" s="40">
        <f t="shared" si="187"/>
        <v>404785</v>
      </c>
      <c r="AV446" s="46">
        <f t="shared" si="188"/>
        <v>423787</v>
      </c>
      <c r="AW446" s="40">
        <f>AX446-AV446</f>
        <v>0</v>
      </c>
      <c r="AX446" s="59">
        <f>IF(D446&gt;AV446,AV446+(D446-AV446),AV446)</f>
        <v>423787</v>
      </c>
    </row>
    <row r="447" spans="1:50" ht="15" customHeight="1" x14ac:dyDescent="0.25">
      <c r="A447" s="51">
        <v>47</v>
      </c>
      <c r="B447" s="51">
        <v>700</v>
      </c>
      <c r="C447" s="52" t="s">
        <v>322</v>
      </c>
      <c r="D447" s="39">
        <v>218057</v>
      </c>
      <c r="E447" s="40">
        <v>0</v>
      </c>
      <c r="F447" s="41">
        <v>635</v>
      </c>
      <c r="G447" s="40">
        <v>619</v>
      </c>
      <c r="H447" s="42">
        <v>2.3359999999999999</v>
      </c>
      <c r="I447" s="41">
        <v>179</v>
      </c>
      <c r="J447" s="43">
        <f t="shared" si="162"/>
        <v>0.28920000000000001</v>
      </c>
      <c r="K447" s="41">
        <v>52</v>
      </c>
      <c r="L447" s="41">
        <v>254</v>
      </c>
      <c r="M447" s="41">
        <v>79</v>
      </c>
      <c r="N447" s="41">
        <f t="shared" si="163"/>
        <v>20.4724</v>
      </c>
      <c r="O447" s="41">
        <f t="shared" si="164"/>
        <v>31.102400000000003</v>
      </c>
      <c r="P447" s="41">
        <v>531</v>
      </c>
      <c r="Q447" s="41">
        <v>596</v>
      </c>
      <c r="R447" s="41">
        <v>547</v>
      </c>
      <c r="S447" s="41">
        <v>608</v>
      </c>
      <c r="T447" s="57">
        <v>635</v>
      </c>
      <c r="U447" s="53">
        <f t="shared" si="165"/>
        <v>635</v>
      </c>
      <c r="V447" s="44">
        <f t="shared" si="166"/>
        <v>2.52</v>
      </c>
      <c r="W447" s="54">
        <v>214905</v>
      </c>
      <c r="X447" s="55">
        <v>210978</v>
      </c>
      <c r="Y447" s="41">
        <v>0.73748913122377402</v>
      </c>
      <c r="Z447" s="41">
        <f t="shared" si="167"/>
        <v>861.02959999999996</v>
      </c>
      <c r="AA447" s="41">
        <f t="shared" si="168"/>
        <v>0</v>
      </c>
      <c r="AB447" s="41">
        <f t="shared" si="169"/>
        <v>0.426315</v>
      </c>
      <c r="AC447" s="41" t="str">
        <f t="shared" si="170"/>
        <v/>
      </c>
      <c r="AD447" s="41" t="str">
        <f t="shared" si="171"/>
        <v/>
      </c>
      <c r="AE447" s="41">
        <f t="shared" si="172"/>
        <v>600.47299999999996</v>
      </c>
      <c r="AF447" s="41">
        <f t="shared" si="173"/>
        <v>600.47299999999996</v>
      </c>
      <c r="AG447" s="41">
        <f t="shared" si="174"/>
        <v>0</v>
      </c>
      <c r="AH447" s="41" t="str">
        <f t="shared" si="175"/>
        <v/>
      </c>
      <c r="AI447" s="41" t="str">
        <f t="shared" si="176"/>
        <v/>
      </c>
      <c r="AJ447" s="41" t="str">
        <f t="shared" si="177"/>
        <v/>
      </c>
      <c r="AK447" s="41" t="str">
        <f t="shared" si="178"/>
        <v/>
      </c>
      <c r="AL447" s="44">
        <f t="shared" si="179"/>
        <v>600.47</v>
      </c>
      <c r="AM447" s="44">
        <f t="shared" si="180"/>
        <v>679.15</v>
      </c>
      <c r="AN447" s="40">
        <f t="shared" si="181"/>
        <v>328777</v>
      </c>
      <c r="AO447" s="45">
        <f t="shared" si="182"/>
        <v>2.8574476651868366E-2</v>
      </c>
      <c r="AP447" s="40">
        <f t="shared" si="183"/>
        <v>3163.7660548948656</v>
      </c>
      <c r="AQ447" s="41">
        <v>0</v>
      </c>
      <c r="AR447" s="40">
        <f t="shared" si="184"/>
        <v>221221</v>
      </c>
      <c r="AS447" s="40">
        <f t="shared" si="185"/>
        <v>6190</v>
      </c>
      <c r="AT447" s="40">
        <f t="shared" si="186"/>
        <v>10548.900000000001</v>
      </c>
      <c r="AU447" s="40">
        <f t="shared" si="187"/>
        <v>211867</v>
      </c>
      <c r="AV447" s="46">
        <f t="shared" si="188"/>
        <v>221221</v>
      </c>
      <c r="AW447" s="40">
        <f>AX447-AV447</f>
        <v>0</v>
      </c>
      <c r="AX447" s="59">
        <f>IF(D447&gt;AV447,AV447+(D447-AV447),AV447)</f>
        <v>221221</v>
      </c>
    </row>
    <row r="448" spans="1:50" ht="15" customHeight="1" x14ac:dyDescent="0.25">
      <c r="A448" s="51">
        <v>47</v>
      </c>
      <c r="B448" s="51">
        <v>800</v>
      </c>
      <c r="C448" s="52" t="s">
        <v>459</v>
      </c>
      <c r="D448" s="39">
        <v>2066096</v>
      </c>
      <c r="E448" s="40">
        <v>0</v>
      </c>
      <c r="F448" s="41">
        <v>6726</v>
      </c>
      <c r="G448" s="40">
        <v>6786</v>
      </c>
      <c r="H448" s="42">
        <v>2.3180000000000001</v>
      </c>
      <c r="I448" s="41">
        <v>3971</v>
      </c>
      <c r="J448" s="43">
        <f t="shared" si="162"/>
        <v>0.58520000000000005</v>
      </c>
      <c r="K448" s="41">
        <v>602</v>
      </c>
      <c r="L448" s="41">
        <v>3014</v>
      </c>
      <c r="M448" s="41">
        <v>906</v>
      </c>
      <c r="N448" s="41">
        <f t="shared" si="163"/>
        <v>19.973500000000001</v>
      </c>
      <c r="O448" s="41">
        <f t="shared" si="164"/>
        <v>30.059699999999999</v>
      </c>
      <c r="P448" s="41">
        <v>5262</v>
      </c>
      <c r="Q448" s="41">
        <v>5904</v>
      </c>
      <c r="R448" s="41">
        <v>6041</v>
      </c>
      <c r="S448" s="41">
        <v>6562</v>
      </c>
      <c r="T448" s="53">
        <v>6726</v>
      </c>
      <c r="U448" s="53">
        <f t="shared" si="165"/>
        <v>6726</v>
      </c>
      <c r="V448" s="44">
        <f t="shared" si="166"/>
        <v>0</v>
      </c>
      <c r="W448" s="54">
        <v>4771967</v>
      </c>
      <c r="X448" s="55">
        <v>2832734</v>
      </c>
      <c r="Y448" s="41">
        <v>5.399647411493798</v>
      </c>
      <c r="Z448" s="41">
        <f t="shared" si="167"/>
        <v>1245.6369</v>
      </c>
      <c r="AA448" s="41">
        <f t="shared" si="168"/>
        <v>0</v>
      </c>
      <c r="AB448" s="41">
        <f t="shared" si="169"/>
        <v>0.426315</v>
      </c>
      <c r="AC448" s="41" t="str">
        <f t="shared" si="170"/>
        <v/>
      </c>
      <c r="AD448" s="41" t="str">
        <f t="shared" si="171"/>
        <v/>
      </c>
      <c r="AE448" s="41" t="str">
        <f t="shared" si="172"/>
        <v/>
      </c>
      <c r="AF448" s="41" t="str">
        <f t="shared" si="173"/>
        <v/>
      </c>
      <c r="AG448" s="41">
        <f t="shared" si="174"/>
        <v>630.62847504999991</v>
      </c>
      <c r="AH448" s="41" t="str">
        <f t="shared" si="175"/>
        <v/>
      </c>
      <c r="AI448" s="41" t="str">
        <f t="shared" si="176"/>
        <v/>
      </c>
      <c r="AJ448" s="41" t="str">
        <f t="shared" si="177"/>
        <v/>
      </c>
      <c r="AK448" s="41" t="str">
        <f t="shared" si="178"/>
        <v/>
      </c>
      <c r="AL448" s="44">
        <f t="shared" si="179"/>
        <v>630.63</v>
      </c>
      <c r="AM448" s="44">
        <f t="shared" si="180"/>
        <v>713.26</v>
      </c>
      <c r="AN448" s="40">
        <f t="shared" si="181"/>
        <v>2805821</v>
      </c>
      <c r="AO448" s="45">
        <f t="shared" si="182"/>
        <v>2.8574476651868366E-2</v>
      </c>
      <c r="AP448" s="40">
        <f t="shared" si="183"/>
        <v>21137.254741303328</v>
      </c>
      <c r="AQ448" s="41">
        <v>0</v>
      </c>
      <c r="AR448" s="40">
        <f t="shared" si="184"/>
        <v>2087233</v>
      </c>
      <c r="AS448" s="40">
        <f t="shared" si="185"/>
        <v>67860</v>
      </c>
      <c r="AT448" s="40">
        <f t="shared" si="186"/>
        <v>141636.70000000001</v>
      </c>
      <c r="AU448" s="40">
        <f t="shared" si="187"/>
        <v>1998236</v>
      </c>
      <c r="AV448" s="46">
        <f t="shared" si="188"/>
        <v>2087233</v>
      </c>
      <c r="AW448" s="40">
        <f>AX448-AV448</f>
        <v>0</v>
      </c>
      <c r="AX448" s="59">
        <f>IF(D448&gt;AV448,AV448+(D448-AV448),AV448)</f>
        <v>2087233</v>
      </c>
    </row>
    <row r="449" spans="1:50" ht="15" customHeight="1" x14ac:dyDescent="0.25">
      <c r="A449" s="51">
        <v>47</v>
      </c>
      <c r="B449" s="51">
        <v>900</v>
      </c>
      <c r="C449" s="52" t="s">
        <v>807</v>
      </c>
      <c r="D449" s="39">
        <v>324291</v>
      </c>
      <c r="E449" s="40">
        <v>0</v>
      </c>
      <c r="F449" s="41">
        <v>962</v>
      </c>
      <c r="G449" s="40">
        <v>972</v>
      </c>
      <c r="H449" s="42">
        <v>2.2400000000000002</v>
      </c>
      <c r="I449" s="41">
        <v>412</v>
      </c>
      <c r="J449" s="43">
        <f t="shared" si="162"/>
        <v>0.4239</v>
      </c>
      <c r="K449" s="41">
        <v>99</v>
      </c>
      <c r="L449" s="41">
        <v>434</v>
      </c>
      <c r="M449" s="41">
        <v>132</v>
      </c>
      <c r="N449" s="41">
        <f t="shared" si="163"/>
        <v>22.8111</v>
      </c>
      <c r="O449" s="41">
        <f t="shared" si="164"/>
        <v>30.4147</v>
      </c>
      <c r="P449" s="41">
        <v>785</v>
      </c>
      <c r="Q449" s="41">
        <v>757</v>
      </c>
      <c r="R449" s="41">
        <v>849</v>
      </c>
      <c r="S449" s="41">
        <v>880</v>
      </c>
      <c r="T449" s="57">
        <v>962</v>
      </c>
      <c r="U449" s="53">
        <f t="shared" si="165"/>
        <v>962</v>
      </c>
      <c r="V449" s="44">
        <f t="shared" si="166"/>
        <v>0</v>
      </c>
      <c r="W449" s="54">
        <v>555928</v>
      </c>
      <c r="X449" s="55">
        <v>540363</v>
      </c>
      <c r="Y449" s="41">
        <v>0.70680868019465726</v>
      </c>
      <c r="Z449" s="41">
        <f t="shared" si="167"/>
        <v>1361.0472</v>
      </c>
      <c r="AA449" s="41">
        <f t="shared" si="168"/>
        <v>0</v>
      </c>
      <c r="AB449" s="41">
        <f t="shared" si="169"/>
        <v>0.426315</v>
      </c>
      <c r="AC449" s="41" t="str">
        <f t="shared" si="170"/>
        <v/>
      </c>
      <c r="AD449" s="41" t="str">
        <f t="shared" si="171"/>
        <v/>
      </c>
      <c r="AE449" s="41">
        <f t="shared" si="172"/>
        <v>730.024</v>
      </c>
      <c r="AF449" s="41">
        <f t="shared" si="173"/>
        <v>630</v>
      </c>
      <c r="AG449" s="41">
        <f t="shared" si="174"/>
        <v>0</v>
      </c>
      <c r="AH449" s="41" t="str">
        <f t="shared" si="175"/>
        <v/>
      </c>
      <c r="AI449" s="41" t="str">
        <f t="shared" si="176"/>
        <v/>
      </c>
      <c r="AJ449" s="41" t="str">
        <f t="shared" si="177"/>
        <v/>
      </c>
      <c r="AK449" s="41" t="str">
        <f t="shared" si="178"/>
        <v/>
      </c>
      <c r="AL449" s="44">
        <f t="shared" si="179"/>
        <v>630</v>
      </c>
      <c r="AM449" s="44">
        <f t="shared" si="180"/>
        <v>712.55</v>
      </c>
      <c r="AN449" s="40">
        <f t="shared" si="181"/>
        <v>455598</v>
      </c>
      <c r="AO449" s="45">
        <f t="shared" si="182"/>
        <v>2.8574476651868366E-2</v>
      </c>
      <c r="AP449" s="40">
        <f t="shared" si="183"/>
        <v>3752.0288057268795</v>
      </c>
      <c r="AQ449" s="41">
        <v>0</v>
      </c>
      <c r="AR449" s="40">
        <f t="shared" si="184"/>
        <v>328043</v>
      </c>
      <c r="AS449" s="40">
        <f t="shared" si="185"/>
        <v>9720</v>
      </c>
      <c r="AT449" s="40">
        <f t="shared" si="186"/>
        <v>27018.15</v>
      </c>
      <c r="AU449" s="40">
        <f t="shared" si="187"/>
        <v>314571</v>
      </c>
      <c r="AV449" s="46">
        <f t="shared" si="188"/>
        <v>328043</v>
      </c>
      <c r="AW449" s="40">
        <f>AX449-AV449</f>
        <v>0</v>
      </c>
      <c r="AX449" s="59">
        <f>IF(D449&gt;AV449,AV449+(D449-AV449),AV449)</f>
        <v>328043</v>
      </c>
    </row>
    <row r="450" spans="1:50" ht="15" customHeight="1" x14ac:dyDescent="0.25">
      <c r="A450" s="51">
        <v>47</v>
      </c>
      <c r="B450" s="51">
        <v>1000</v>
      </c>
      <c r="C450" s="52" t="s">
        <v>417</v>
      </c>
      <c r="D450" s="39">
        <v>23831</v>
      </c>
      <c r="E450" s="40">
        <v>0</v>
      </c>
      <c r="F450" s="41">
        <v>161</v>
      </c>
      <c r="G450" s="40">
        <v>154</v>
      </c>
      <c r="H450" s="42">
        <v>2.5670000000000002</v>
      </c>
      <c r="I450" s="41">
        <v>0</v>
      </c>
      <c r="J450" s="43">
        <f t="shared" si="162"/>
        <v>0</v>
      </c>
      <c r="K450" s="41">
        <v>36</v>
      </c>
      <c r="L450" s="41">
        <v>80</v>
      </c>
      <c r="M450" s="41">
        <v>17</v>
      </c>
      <c r="N450" s="41">
        <f t="shared" si="163"/>
        <v>45</v>
      </c>
      <c r="O450" s="41">
        <f t="shared" si="164"/>
        <v>21.25</v>
      </c>
      <c r="P450" s="41">
        <v>115</v>
      </c>
      <c r="Q450" s="41">
        <v>141</v>
      </c>
      <c r="R450" s="41">
        <v>131</v>
      </c>
      <c r="S450" s="41">
        <v>120</v>
      </c>
      <c r="T450" s="57">
        <v>161</v>
      </c>
      <c r="U450" s="53">
        <f t="shared" si="165"/>
        <v>161</v>
      </c>
      <c r="V450" s="44">
        <f t="shared" si="166"/>
        <v>4.3499999999999996</v>
      </c>
      <c r="W450" s="54">
        <v>86623</v>
      </c>
      <c r="X450" s="55">
        <v>21145</v>
      </c>
      <c r="Y450" s="41">
        <v>0.56231380222611071</v>
      </c>
      <c r="Z450" s="41">
        <f t="shared" si="167"/>
        <v>286.31700000000001</v>
      </c>
      <c r="AA450" s="41">
        <f t="shared" si="168"/>
        <v>0</v>
      </c>
      <c r="AB450" s="41">
        <f t="shared" si="169"/>
        <v>0.426315</v>
      </c>
      <c r="AC450" s="41" t="str">
        <f t="shared" si="170"/>
        <v/>
      </c>
      <c r="AD450" s="41" t="str">
        <f t="shared" si="171"/>
        <v/>
      </c>
      <c r="AE450" s="41">
        <f t="shared" si="172"/>
        <v>429.81799999999998</v>
      </c>
      <c r="AF450" s="41">
        <f t="shared" si="173"/>
        <v>429.81799999999998</v>
      </c>
      <c r="AG450" s="41">
        <f t="shared" si="174"/>
        <v>0</v>
      </c>
      <c r="AH450" s="41" t="str">
        <f t="shared" si="175"/>
        <v/>
      </c>
      <c r="AI450" s="41" t="str">
        <f t="shared" si="176"/>
        <v/>
      </c>
      <c r="AJ450" s="41" t="str">
        <f t="shared" si="177"/>
        <v/>
      </c>
      <c r="AK450" s="41" t="str">
        <f t="shared" si="178"/>
        <v/>
      </c>
      <c r="AL450" s="44">
        <f t="shared" si="179"/>
        <v>429.82</v>
      </c>
      <c r="AM450" s="44">
        <f t="shared" si="180"/>
        <v>486.14</v>
      </c>
      <c r="AN450" s="40">
        <f t="shared" si="181"/>
        <v>37937</v>
      </c>
      <c r="AO450" s="45">
        <f t="shared" si="182"/>
        <v>2.8574476651868366E-2</v>
      </c>
      <c r="AP450" s="40">
        <f t="shared" si="183"/>
        <v>403.07156765125518</v>
      </c>
      <c r="AQ450" s="41">
        <v>0</v>
      </c>
      <c r="AR450" s="40">
        <f t="shared" si="184"/>
        <v>24234</v>
      </c>
      <c r="AS450" s="40">
        <f t="shared" si="185"/>
        <v>1540</v>
      </c>
      <c r="AT450" s="40">
        <f t="shared" si="186"/>
        <v>1057.25</v>
      </c>
      <c r="AU450" s="40">
        <f t="shared" si="187"/>
        <v>22774</v>
      </c>
      <c r="AV450" s="46">
        <f t="shared" si="188"/>
        <v>24234</v>
      </c>
      <c r="AW450" s="40">
        <f>AX450-AV450</f>
        <v>0</v>
      </c>
      <c r="AX450" s="59">
        <f>IF(D450&gt;AV450,AV450+(D450-AV450),AV450)</f>
        <v>24234</v>
      </c>
    </row>
    <row r="451" spans="1:50" ht="15" customHeight="1" x14ac:dyDescent="0.25">
      <c r="A451" s="51">
        <v>47</v>
      </c>
      <c r="B451" s="51">
        <v>6700</v>
      </c>
      <c r="C451" s="52" t="s">
        <v>225</v>
      </c>
      <c r="D451" s="39">
        <v>328066</v>
      </c>
      <c r="E451" s="40">
        <v>0</v>
      </c>
      <c r="F451" s="41">
        <v>1042</v>
      </c>
      <c r="G451" s="40">
        <v>1046</v>
      </c>
      <c r="H451" s="42">
        <v>2.383</v>
      </c>
      <c r="I451" s="41">
        <v>528</v>
      </c>
      <c r="J451" s="43">
        <f t="shared" si="162"/>
        <v>0.50480000000000003</v>
      </c>
      <c r="K451" s="41">
        <v>138</v>
      </c>
      <c r="L451" s="41">
        <v>515</v>
      </c>
      <c r="M451" s="41">
        <v>110</v>
      </c>
      <c r="N451" s="41">
        <f t="shared" si="163"/>
        <v>26.796099999999999</v>
      </c>
      <c r="O451" s="41">
        <f t="shared" si="164"/>
        <v>21.359200000000001</v>
      </c>
      <c r="P451" s="41">
        <v>776</v>
      </c>
      <c r="Q451" s="41">
        <v>763</v>
      </c>
      <c r="R451" s="41">
        <v>732</v>
      </c>
      <c r="S451" s="41">
        <v>866</v>
      </c>
      <c r="T451" s="53">
        <v>1042</v>
      </c>
      <c r="U451" s="53">
        <f t="shared" si="165"/>
        <v>1042</v>
      </c>
      <c r="V451" s="44">
        <f t="shared" si="166"/>
        <v>0</v>
      </c>
      <c r="W451" s="54">
        <v>577326</v>
      </c>
      <c r="X451" s="55">
        <v>565013</v>
      </c>
      <c r="Y451" s="41">
        <v>1.2198017905874468</v>
      </c>
      <c r="Z451" s="41">
        <f t="shared" si="167"/>
        <v>854.23710000000005</v>
      </c>
      <c r="AA451" s="41">
        <f t="shared" si="168"/>
        <v>0</v>
      </c>
      <c r="AB451" s="41">
        <f t="shared" si="169"/>
        <v>0.426315</v>
      </c>
      <c r="AC451" s="41" t="str">
        <f t="shared" si="170"/>
        <v/>
      </c>
      <c r="AD451" s="41" t="str">
        <f t="shared" si="171"/>
        <v/>
      </c>
      <c r="AE451" s="41">
        <f t="shared" si="172"/>
        <v>757.18200000000002</v>
      </c>
      <c r="AF451" s="41">
        <f t="shared" si="173"/>
        <v>630</v>
      </c>
      <c r="AG451" s="41">
        <f t="shared" si="174"/>
        <v>0</v>
      </c>
      <c r="AH451" s="41" t="str">
        <f t="shared" si="175"/>
        <v/>
      </c>
      <c r="AI451" s="41" t="str">
        <f t="shared" si="176"/>
        <v/>
      </c>
      <c r="AJ451" s="41" t="str">
        <f t="shared" si="177"/>
        <v/>
      </c>
      <c r="AK451" s="41" t="str">
        <f t="shared" si="178"/>
        <v/>
      </c>
      <c r="AL451" s="44">
        <f t="shared" si="179"/>
        <v>630</v>
      </c>
      <c r="AM451" s="44">
        <f t="shared" si="180"/>
        <v>712.55</v>
      </c>
      <c r="AN451" s="40">
        <f t="shared" si="181"/>
        <v>499205</v>
      </c>
      <c r="AO451" s="45">
        <f t="shared" si="182"/>
        <v>2.8574476651868366E-2</v>
      </c>
      <c r="AP451" s="40">
        <f t="shared" si="183"/>
        <v>4890.2073597241006</v>
      </c>
      <c r="AQ451" s="41">
        <v>0</v>
      </c>
      <c r="AR451" s="40">
        <f t="shared" si="184"/>
        <v>332956</v>
      </c>
      <c r="AS451" s="40">
        <f t="shared" si="185"/>
        <v>10460</v>
      </c>
      <c r="AT451" s="40">
        <f t="shared" si="186"/>
        <v>28250.65</v>
      </c>
      <c r="AU451" s="40">
        <f t="shared" si="187"/>
        <v>317606</v>
      </c>
      <c r="AV451" s="46">
        <f t="shared" si="188"/>
        <v>332956</v>
      </c>
      <c r="AW451" s="40">
        <f>AX451-AV451</f>
        <v>0</v>
      </c>
      <c r="AX451" s="59">
        <f>IF(D451&gt;AV451,AV451+(D451-AV451),AV451)</f>
        <v>332956</v>
      </c>
    </row>
    <row r="452" spans="1:50" ht="15" customHeight="1" x14ac:dyDescent="0.25">
      <c r="A452" s="51">
        <v>48</v>
      </c>
      <c r="B452" s="51">
        <v>100</v>
      </c>
      <c r="C452" s="52" t="s">
        <v>79</v>
      </c>
      <c r="D452" s="39">
        <v>19127</v>
      </c>
      <c r="E452" s="40">
        <v>0</v>
      </c>
      <c r="F452" s="41">
        <v>106</v>
      </c>
      <c r="G452" s="40">
        <v>110</v>
      </c>
      <c r="H452" s="42">
        <v>2.2919999999999998</v>
      </c>
      <c r="I452" s="41">
        <v>92</v>
      </c>
      <c r="J452" s="43">
        <f t="shared" si="162"/>
        <v>0.83640000000000003</v>
      </c>
      <c r="K452" s="41">
        <v>22</v>
      </c>
      <c r="L452" s="41">
        <v>51</v>
      </c>
      <c r="M452" s="41">
        <v>10</v>
      </c>
      <c r="N452" s="41">
        <f t="shared" si="163"/>
        <v>43.137300000000003</v>
      </c>
      <c r="O452" s="41">
        <f t="shared" si="164"/>
        <v>19.607800000000001</v>
      </c>
      <c r="P452" s="41">
        <v>105</v>
      </c>
      <c r="Q452" s="41">
        <v>105</v>
      </c>
      <c r="R452" s="41">
        <v>115</v>
      </c>
      <c r="S452" s="41">
        <v>106</v>
      </c>
      <c r="T452" s="57">
        <v>106</v>
      </c>
      <c r="U452" s="53">
        <f t="shared" si="165"/>
        <v>115</v>
      </c>
      <c r="V452" s="44">
        <f t="shared" si="166"/>
        <v>4.3499999999999996</v>
      </c>
      <c r="W452" s="54">
        <v>50728</v>
      </c>
      <c r="X452" s="55">
        <v>24722</v>
      </c>
      <c r="Y452" s="41">
        <v>0.14620299399070574</v>
      </c>
      <c r="Z452" s="41">
        <f t="shared" si="167"/>
        <v>725.01940000000002</v>
      </c>
      <c r="AA452" s="41">
        <f t="shared" si="168"/>
        <v>0</v>
      </c>
      <c r="AB452" s="41">
        <f t="shared" si="169"/>
        <v>0.426315</v>
      </c>
      <c r="AC452" s="41" t="str">
        <f t="shared" si="170"/>
        <v/>
      </c>
      <c r="AD452" s="41" t="str">
        <f t="shared" si="171"/>
        <v/>
      </c>
      <c r="AE452" s="41">
        <f t="shared" si="172"/>
        <v>413.67</v>
      </c>
      <c r="AF452" s="41">
        <f t="shared" si="173"/>
        <v>413.67</v>
      </c>
      <c r="AG452" s="41">
        <f t="shared" si="174"/>
        <v>0</v>
      </c>
      <c r="AH452" s="41" t="str">
        <f t="shared" si="175"/>
        <v/>
      </c>
      <c r="AI452" s="41" t="str">
        <f t="shared" si="176"/>
        <v/>
      </c>
      <c r="AJ452" s="41" t="str">
        <f t="shared" si="177"/>
        <v/>
      </c>
      <c r="AK452" s="41" t="str">
        <f t="shared" si="178"/>
        <v/>
      </c>
      <c r="AL452" s="44">
        <f t="shared" si="179"/>
        <v>413.67</v>
      </c>
      <c r="AM452" s="44">
        <f t="shared" si="180"/>
        <v>467.87</v>
      </c>
      <c r="AN452" s="40">
        <f t="shared" si="181"/>
        <v>29840</v>
      </c>
      <c r="AO452" s="45">
        <f t="shared" si="182"/>
        <v>2.8574476651868366E-2</v>
      </c>
      <c r="AP452" s="40">
        <f t="shared" si="183"/>
        <v>306.11836837146581</v>
      </c>
      <c r="AQ452" s="41">
        <v>0</v>
      </c>
      <c r="AR452" s="40">
        <f t="shared" si="184"/>
        <v>19433</v>
      </c>
      <c r="AS452" s="40">
        <f t="shared" si="185"/>
        <v>1100</v>
      </c>
      <c r="AT452" s="40">
        <f t="shared" si="186"/>
        <v>1236.1000000000001</v>
      </c>
      <c r="AU452" s="40">
        <f t="shared" si="187"/>
        <v>18027</v>
      </c>
      <c r="AV452" s="46">
        <f t="shared" si="188"/>
        <v>19433</v>
      </c>
      <c r="AW452" s="40">
        <f>AX452-AV452</f>
        <v>0</v>
      </c>
      <c r="AX452" s="59">
        <f>IF(D452&gt;AV452,AV452+(D452-AV452),AV452)</f>
        <v>19433</v>
      </c>
    </row>
    <row r="453" spans="1:50" ht="15" customHeight="1" x14ac:dyDescent="0.25">
      <c r="A453" s="51">
        <v>48</v>
      </c>
      <c r="B453" s="51">
        <v>200</v>
      </c>
      <c r="C453" s="52" t="s">
        <v>272</v>
      </c>
      <c r="D453" s="39">
        <v>117637</v>
      </c>
      <c r="E453" s="40">
        <v>0</v>
      </c>
      <c r="F453" s="41">
        <v>533</v>
      </c>
      <c r="G453" s="40">
        <v>536</v>
      </c>
      <c r="H453" s="42">
        <v>2.6019999999999999</v>
      </c>
      <c r="I453" s="41">
        <v>233</v>
      </c>
      <c r="J453" s="43">
        <f t="shared" si="162"/>
        <v>0.43469999999999998</v>
      </c>
      <c r="K453" s="41">
        <v>57</v>
      </c>
      <c r="L453" s="41">
        <v>202</v>
      </c>
      <c r="M453" s="41">
        <v>15</v>
      </c>
      <c r="N453" s="41">
        <f t="shared" si="163"/>
        <v>28.217799999999997</v>
      </c>
      <c r="O453" s="41">
        <f t="shared" si="164"/>
        <v>7.4257</v>
      </c>
      <c r="P453" s="41">
        <v>273</v>
      </c>
      <c r="Q453" s="41">
        <v>283</v>
      </c>
      <c r="R453" s="41">
        <v>354</v>
      </c>
      <c r="S453" s="41">
        <v>389</v>
      </c>
      <c r="T453" s="57">
        <v>533</v>
      </c>
      <c r="U453" s="53">
        <f t="shared" si="165"/>
        <v>533</v>
      </c>
      <c r="V453" s="44">
        <f t="shared" si="166"/>
        <v>0</v>
      </c>
      <c r="W453" s="54">
        <v>314478</v>
      </c>
      <c r="X453" s="55">
        <v>128570</v>
      </c>
      <c r="Y453" s="41">
        <v>1.4321050908343977</v>
      </c>
      <c r="Z453" s="41">
        <f t="shared" si="167"/>
        <v>372.17939999999999</v>
      </c>
      <c r="AA453" s="41">
        <f t="shared" si="168"/>
        <v>0</v>
      </c>
      <c r="AB453" s="41">
        <f t="shared" si="169"/>
        <v>0.426315</v>
      </c>
      <c r="AC453" s="41" t="str">
        <f t="shared" si="170"/>
        <v/>
      </c>
      <c r="AD453" s="41" t="str">
        <f t="shared" si="171"/>
        <v/>
      </c>
      <c r="AE453" s="41">
        <f t="shared" si="172"/>
        <v>570.01199999999994</v>
      </c>
      <c r="AF453" s="41">
        <f t="shared" si="173"/>
        <v>570.01199999999994</v>
      </c>
      <c r="AG453" s="41">
        <f t="shared" si="174"/>
        <v>0</v>
      </c>
      <c r="AH453" s="41" t="str">
        <f t="shared" si="175"/>
        <v/>
      </c>
      <c r="AI453" s="41" t="str">
        <f t="shared" si="176"/>
        <v/>
      </c>
      <c r="AJ453" s="41" t="str">
        <f t="shared" si="177"/>
        <v/>
      </c>
      <c r="AK453" s="41" t="str">
        <f t="shared" si="178"/>
        <v/>
      </c>
      <c r="AL453" s="44">
        <f t="shared" si="179"/>
        <v>570.01</v>
      </c>
      <c r="AM453" s="44">
        <f t="shared" si="180"/>
        <v>644.70000000000005</v>
      </c>
      <c r="AN453" s="40">
        <f t="shared" si="181"/>
        <v>211493</v>
      </c>
      <c r="AO453" s="45">
        <f t="shared" si="182"/>
        <v>2.8574476651868366E-2</v>
      </c>
      <c r="AP453" s="40">
        <f t="shared" si="183"/>
        <v>2681.8860806377575</v>
      </c>
      <c r="AQ453" s="41">
        <v>0</v>
      </c>
      <c r="AR453" s="40">
        <f t="shared" si="184"/>
        <v>120319</v>
      </c>
      <c r="AS453" s="40">
        <f t="shared" si="185"/>
        <v>5360</v>
      </c>
      <c r="AT453" s="40">
        <f t="shared" si="186"/>
        <v>6428.5</v>
      </c>
      <c r="AU453" s="40">
        <f t="shared" si="187"/>
        <v>112277</v>
      </c>
      <c r="AV453" s="46">
        <f t="shared" si="188"/>
        <v>120319</v>
      </c>
      <c r="AW453" s="40">
        <f>AX453-AV453</f>
        <v>0</v>
      </c>
      <c r="AX453" s="59">
        <f>IF(D453&gt;AV453,AV453+(D453-AV453),AV453)</f>
        <v>120319</v>
      </c>
    </row>
    <row r="454" spans="1:50" ht="15" customHeight="1" x14ac:dyDescent="0.25">
      <c r="A454" s="51">
        <v>48</v>
      </c>
      <c r="B454" s="51">
        <v>300</v>
      </c>
      <c r="C454" s="52" t="s">
        <v>389</v>
      </c>
      <c r="D454" s="39">
        <v>70062</v>
      </c>
      <c r="E454" s="40">
        <v>0</v>
      </c>
      <c r="F454" s="41">
        <v>751</v>
      </c>
      <c r="G454" s="40">
        <v>779</v>
      </c>
      <c r="H454" s="42">
        <v>2.1230000000000002</v>
      </c>
      <c r="I454" s="41">
        <v>453</v>
      </c>
      <c r="J454" s="43">
        <f t="shared" si="162"/>
        <v>0.58150000000000002</v>
      </c>
      <c r="K454" s="41">
        <v>100</v>
      </c>
      <c r="L454" s="41">
        <v>545</v>
      </c>
      <c r="M454" s="41">
        <v>119</v>
      </c>
      <c r="N454" s="41">
        <f t="shared" si="163"/>
        <v>18.348600000000001</v>
      </c>
      <c r="O454" s="41">
        <f t="shared" si="164"/>
        <v>21.834899999999998</v>
      </c>
      <c r="P454" s="41">
        <v>551</v>
      </c>
      <c r="Q454" s="41">
        <v>573</v>
      </c>
      <c r="R454" s="41">
        <v>566</v>
      </c>
      <c r="S454" s="41">
        <v>707</v>
      </c>
      <c r="T454" s="57">
        <v>751</v>
      </c>
      <c r="U454" s="53">
        <f t="shared" si="165"/>
        <v>751</v>
      </c>
      <c r="V454" s="44">
        <f t="shared" si="166"/>
        <v>0</v>
      </c>
      <c r="W454" s="54">
        <v>880646</v>
      </c>
      <c r="X454" s="55">
        <v>667264</v>
      </c>
      <c r="Y454" s="41">
        <v>2.555728443529468</v>
      </c>
      <c r="Z454" s="41">
        <f t="shared" si="167"/>
        <v>293.84969999999998</v>
      </c>
      <c r="AA454" s="41">
        <f t="shared" si="168"/>
        <v>0</v>
      </c>
      <c r="AB454" s="41">
        <f t="shared" si="169"/>
        <v>0.426315</v>
      </c>
      <c r="AC454" s="41" t="str">
        <f t="shared" si="170"/>
        <v/>
      </c>
      <c r="AD454" s="41" t="str">
        <f t="shared" si="171"/>
        <v/>
      </c>
      <c r="AE454" s="41">
        <f t="shared" si="172"/>
        <v>659.19299999999998</v>
      </c>
      <c r="AF454" s="41">
        <f t="shared" si="173"/>
        <v>630</v>
      </c>
      <c r="AG454" s="41">
        <f t="shared" si="174"/>
        <v>0</v>
      </c>
      <c r="AH454" s="41" t="str">
        <f t="shared" si="175"/>
        <v/>
      </c>
      <c r="AI454" s="41" t="str">
        <f t="shared" si="176"/>
        <v/>
      </c>
      <c r="AJ454" s="41" t="str">
        <f t="shared" si="177"/>
        <v/>
      </c>
      <c r="AK454" s="41" t="str">
        <f t="shared" si="178"/>
        <v/>
      </c>
      <c r="AL454" s="44">
        <f t="shared" si="179"/>
        <v>630</v>
      </c>
      <c r="AM454" s="44">
        <f t="shared" si="180"/>
        <v>712.55</v>
      </c>
      <c r="AN454" s="40">
        <f t="shared" si="181"/>
        <v>179644</v>
      </c>
      <c r="AO454" s="45">
        <f t="shared" si="182"/>
        <v>2.8574476651868366E-2</v>
      </c>
      <c r="AP454" s="40">
        <f t="shared" si="183"/>
        <v>3131.2483004650394</v>
      </c>
      <c r="AQ454" s="41">
        <v>0</v>
      </c>
      <c r="AR454" s="40">
        <f t="shared" si="184"/>
        <v>73193</v>
      </c>
      <c r="AS454" s="40">
        <f t="shared" si="185"/>
        <v>7790</v>
      </c>
      <c r="AT454" s="40">
        <f t="shared" si="186"/>
        <v>33363.200000000004</v>
      </c>
      <c r="AU454" s="40">
        <f t="shared" si="187"/>
        <v>62272</v>
      </c>
      <c r="AV454" s="46">
        <f t="shared" si="188"/>
        <v>73193</v>
      </c>
      <c r="AW454" s="40">
        <f>AX454-AV454</f>
        <v>0</v>
      </c>
      <c r="AX454" s="59">
        <f>IF(D454&gt;AV454,AV454+(D454-AV454),AV454)</f>
        <v>73193</v>
      </c>
    </row>
    <row r="455" spans="1:50" ht="15" customHeight="1" x14ac:dyDescent="0.25">
      <c r="A455" s="51">
        <v>48</v>
      </c>
      <c r="B455" s="51">
        <v>500</v>
      </c>
      <c r="C455" s="52" t="s">
        <v>515</v>
      </c>
      <c r="D455" s="39">
        <v>918570</v>
      </c>
      <c r="E455" s="40">
        <v>0</v>
      </c>
      <c r="F455" s="41">
        <v>2946</v>
      </c>
      <c r="G455" s="40">
        <v>2904</v>
      </c>
      <c r="H455" s="42">
        <v>2.077</v>
      </c>
      <c r="I455" s="41">
        <v>1918</v>
      </c>
      <c r="J455" s="43">
        <f t="shared" si="162"/>
        <v>0.66049999999999998</v>
      </c>
      <c r="K455" s="41">
        <v>305</v>
      </c>
      <c r="L455" s="41">
        <v>1449</v>
      </c>
      <c r="M455" s="41">
        <v>380</v>
      </c>
      <c r="N455" s="41">
        <f t="shared" si="163"/>
        <v>21.048999999999999</v>
      </c>
      <c r="O455" s="41">
        <f t="shared" si="164"/>
        <v>26.224999999999998</v>
      </c>
      <c r="P455" s="41">
        <v>1940</v>
      </c>
      <c r="Q455" s="41">
        <v>2104</v>
      </c>
      <c r="R455" s="41">
        <v>2182</v>
      </c>
      <c r="S455" s="41">
        <v>2580</v>
      </c>
      <c r="T455" s="53">
        <v>2946</v>
      </c>
      <c r="U455" s="53">
        <f t="shared" si="165"/>
        <v>2946</v>
      </c>
      <c r="V455" s="44">
        <f t="shared" si="166"/>
        <v>1.43</v>
      </c>
      <c r="W455" s="54">
        <v>1682539</v>
      </c>
      <c r="X455" s="55">
        <v>980505</v>
      </c>
      <c r="Y455" s="41">
        <v>3.4125463129558899</v>
      </c>
      <c r="Z455" s="41">
        <f t="shared" si="167"/>
        <v>863.28499999999997</v>
      </c>
      <c r="AA455" s="41">
        <f t="shared" si="168"/>
        <v>0</v>
      </c>
      <c r="AB455" s="41">
        <f t="shared" si="169"/>
        <v>0.426315</v>
      </c>
      <c r="AC455" s="41">
        <f t="shared" si="170"/>
        <v>0.80800000000000005</v>
      </c>
      <c r="AD455" s="41" t="str">
        <f t="shared" si="171"/>
        <v/>
      </c>
      <c r="AE455" s="41" t="str">
        <f t="shared" si="172"/>
        <v/>
      </c>
      <c r="AF455" s="41" t="str">
        <f t="shared" si="173"/>
        <v/>
      </c>
      <c r="AG455" s="41">
        <f t="shared" si="174"/>
        <v>674.8057376999999</v>
      </c>
      <c r="AH455" s="41" t="str">
        <f t="shared" si="175"/>
        <v/>
      </c>
      <c r="AI455" s="41">
        <f t="shared" si="176"/>
        <v>666.20303606159985</v>
      </c>
      <c r="AJ455" s="41" t="str">
        <f t="shared" si="177"/>
        <v/>
      </c>
      <c r="AK455" s="41">
        <f t="shared" si="178"/>
        <v>1</v>
      </c>
      <c r="AL455" s="44">
        <f t="shared" si="179"/>
        <v>666.2</v>
      </c>
      <c r="AM455" s="44">
        <f t="shared" si="180"/>
        <v>753.49</v>
      </c>
      <c r="AN455" s="40">
        <f t="shared" si="181"/>
        <v>1470843</v>
      </c>
      <c r="AO455" s="45">
        <f t="shared" si="182"/>
        <v>2.8574476651868366E-2</v>
      </c>
      <c r="AP455" s="40">
        <f t="shared" si="183"/>
        <v>15780.911943957299</v>
      </c>
      <c r="AQ455" s="41">
        <v>0</v>
      </c>
      <c r="AR455" s="40">
        <f t="shared" si="184"/>
        <v>934351</v>
      </c>
      <c r="AS455" s="40">
        <f t="shared" si="185"/>
        <v>29040</v>
      </c>
      <c r="AT455" s="40">
        <f t="shared" si="186"/>
        <v>49025.25</v>
      </c>
      <c r="AU455" s="40">
        <f t="shared" si="187"/>
        <v>889530</v>
      </c>
      <c r="AV455" s="46">
        <f t="shared" si="188"/>
        <v>934351</v>
      </c>
      <c r="AW455" s="40">
        <f>AX455-AV455</f>
        <v>0</v>
      </c>
      <c r="AX455" s="59">
        <f>IF(D455&gt;AV455,AV455+(D455-AV455),AV455)</f>
        <v>934351</v>
      </c>
    </row>
    <row r="456" spans="1:50" ht="15" customHeight="1" x14ac:dyDescent="0.25">
      <c r="A456" s="51">
        <v>48</v>
      </c>
      <c r="B456" s="51">
        <v>600</v>
      </c>
      <c r="C456" s="52" t="s">
        <v>591</v>
      </c>
      <c r="D456" s="39">
        <v>300209</v>
      </c>
      <c r="E456" s="40">
        <v>0</v>
      </c>
      <c r="F456" s="41">
        <v>878</v>
      </c>
      <c r="G456" s="40">
        <v>857</v>
      </c>
      <c r="H456" s="42">
        <v>2.0459999999999998</v>
      </c>
      <c r="I456" s="41">
        <v>688</v>
      </c>
      <c r="J456" s="43">
        <f t="shared" si="162"/>
        <v>0.80279999999999996</v>
      </c>
      <c r="K456" s="41">
        <v>107</v>
      </c>
      <c r="L456" s="41">
        <v>420</v>
      </c>
      <c r="M456" s="41">
        <v>93</v>
      </c>
      <c r="N456" s="41">
        <f t="shared" si="163"/>
        <v>25.476199999999999</v>
      </c>
      <c r="O456" s="41">
        <f t="shared" si="164"/>
        <v>22.142899999999997</v>
      </c>
      <c r="P456" s="41">
        <v>670</v>
      </c>
      <c r="Q456" s="41">
        <v>691</v>
      </c>
      <c r="R456" s="41">
        <v>676</v>
      </c>
      <c r="S456" s="41">
        <v>847</v>
      </c>
      <c r="T456" s="57">
        <v>878</v>
      </c>
      <c r="U456" s="53">
        <f t="shared" si="165"/>
        <v>878</v>
      </c>
      <c r="V456" s="44">
        <f t="shared" si="166"/>
        <v>2.39</v>
      </c>
      <c r="W456" s="54">
        <v>444972</v>
      </c>
      <c r="X456" s="55">
        <v>360002</v>
      </c>
      <c r="Y456" s="41">
        <v>0.97164272575780275</v>
      </c>
      <c r="Z456" s="41">
        <f t="shared" si="167"/>
        <v>903.62429999999995</v>
      </c>
      <c r="AA456" s="41">
        <f t="shared" si="168"/>
        <v>0</v>
      </c>
      <c r="AB456" s="41">
        <f t="shared" si="169"/>
        <v>0.426315</v>
      </c>
      <c r="AC456" s="41" t="str">
        <f t="shared" si="170"/>
        <v/>
      </c>
      <c r="AD456" s="41" t="str">
        <f t="shared" si="171"/>
        <v/>
      </c>
      <c r="AE456" s="41">
        <f t="shared" si="172"/>
        <v>687.81899999999996</v>
      </c>
      <c r="AF456" s="41">
        <f t="shared" si="173"/>
        <v>630</v>
      </c>
      <c r="AG456" s="41">
        <f t="shared" si="174"/>
        <v>0</v>
      </c>
      <c r="AH456" s="41" t="str">
        <f t="shared" si="175"/>
        <v/>
      </c>
      <c r="AI456" s="41" t="str">
        <f t="shared" si="176"/>
        <v/>
      </c>
      <c r="AJ456" s="41" t="str">
        <f t="shared" si="177"/>
        <v/>
      </c>
      <c r="AK456" s="41" t="str">
        <f t="shared" si="178"/>
        <v/>
      </c>
      <c r="AL456" s="44">
        <f t="shared" si="179"/>
        <v>630</v>
      </c>
      <c r="AM456" s="44">
        <f t="shared" si="180"/>
        <v>712.55</v>
      </c>
      <c r="AN456" s="40">
        <f t="shared" si="181"/>
        <v>420957</v>
      </c>
      <c r="AO456" s="45">
        <f t="shared" si="182"/>
        <v>2.8574476651868366E-2</v>
      </c>
      <c r="AP456" s="40">
        <f t="shared" si="183"/>
        <v>3450.3109067598016</v>
      </c>
      <c r="AQ456" s="41">
        <v>0</v>
      </c>
      <c r="AR456" s="40">
        <f t="shared" si="184"/>
        <v>303659</v>
      </c>
      <c r="AS456" s="40">
        <f t="shared" si="185"/>
        <v>8570</v>
      </c>
      <c r="AT456" s="40">
        <f t="shared" si="186"/>
        <v>18000.100000000002</v>
      </c>
      <c r="AU456" s="40">
        <f t="shared" si="187"/>
        <v>291639</v>
      </c>
      <c r="AV456" s="46">
        <f t="shared" si="188"/>
        <v>303659</v>
      </c>
      <c r="AW456" s="40">
        <f>AX456-AV456</f>
        <v>0</v>
      </c>
      <c r="AX456" s="59">
        <f>IF(D456&gt;AV456,AV456+(D456-AV456),AV456)</f>
        <v>303659</v>
      </c>
    </row>
    <row r="457" spans="1:50" ht="15" customHeight="1" x14ac:dyDescent="0.25">
      <c r="A457" s="51">
        <v>48</v>
      </c>
      <c r="B457" s="51">
        <v>700</v>
      </c>
      <c r="C457" s="52" t="s">
        <v>608</v>
      </c>
      <c r="D457" s="39">
        <v>38041</v>
      </c>
      <c r="E457" s="40">
        <v>0</v>
      </c>
      <c r="F457" s="41">
        <v>242</v>
      </c>
      <c r="G457" s="40">
        <v>240</v>
      </c>
      <c r="H457" s="42">
        <v>2.7909999999999999</v>
      </c>
      <c r="I457" s="41">
        <v>63</v>
      </c>
      <c r="J457" s="43">
        <f t="shared" si="162"/>
        <v>0.26250000000000001</v>
      </c>
      <c r="K457" s="41">
        <v>23</v>
      </c>
      <c r="L457" s="41">
        <v>104</v>
      </c>
      <c r="M457" s="41">
        <v>45</v>
      </c>
      <c r="N457" s="41">
        <f t="shared" si="163"/>
        <v>22.115399999999998</v>
      </c>
      <c r="O457" s="41">
        <f t="shared" si="164"/>
        <v>43.269200000000005</v>
      </c>
      <c r="P457" s="41">
        <v>187</v>
      </c>
      <c r="Q457" s="41">
        <v>174</v>
      </c>
      <c r="R457" s="41">
        <v>178</v>
      </c>
      <c r="S457" s="41">
        <v>163</v>
      </c>
      <c r="T457" s="57">
        <v>242</v>
      </c>
      <c r="U457" s="53">
        <f t="shared" si="165"/>
        <v>242</v>
      </c>
      <c r="V457" s="44">
        <f t="shared" si="166"/>
        <v>0.83</v>
      </c>
      <c r="W457" s="54">
        <v>148172</v>
      </c>
      <c r="X457" s="55">
        <v>39563</v>
      </c>
      <c r="Y457" s="41">
        <v>0.90988761337890367</v>
      </c>
      <c r="Z457" s="41">
        <f t="shared" si="167"/>
        <v>265.96690000000001</v>
      </c>
      <c r="AA457" s="41">
        <f t="shared" si="168"/>
        <v>0</v>
      </c>
      <c r="AB457" s="41">
        <f t="shared" si="169"/>
        <v>0.426315</v>
      </c>
      <c r="AC457" s="41" t="str">
        <f t="shared" si="170"/>
        <v/>
      </c>
      <c r="AD457" s="41" t="str">
        <f t="shared" si="171"/>
        <v/>
      </c>
      <c r="AE457" s="41">
        <f t="shared" si="172"/>
        <v>461.38</v>
      </c>
      <c r="AF457" s="41">
        <f t="shared" si="173"/>
        <v>461.38</v>
      </c>
      <c r="AG457" s="41">
        <f t="shared" si="174"/>
        <v>0</v>
      </c>
      <c r="AH457" s="41" t="str">
        <f t="shared" si="175"/>
        <v/>
      </c>
      <c r="AI457" s="41" t="str">
        <f t="shared" si="176"/>
        <v/>
      </c>
      <c r="AJ457" s="41" t="str">
        <f t="shared" si="177"/>
        <v/>
      </c>
      <c r="AK457" s="41" t="str">
        <f t="shared" si="178"/>
        <v/>
      </c>
      <c r="AL457" s="44">
        <f t="shared" si="179"/>
        <v>461.38</v>
      </c>
      <c r="AM457" s="44">
        <f t="shared" si="180"/>
        <v>521.84</v>
      </c>
      <c r="AN457" s="40">
        <f t="shared" si="181"/>
        <v>62074</v>
      </c>
      <c r="AO457" s="45">
        <f t="shared" si="182"/>
        <v>2.8574476651868366E-2</v>
      </c>
      <c r="AP457" s="40">
        <f t="shared" si="183"/>
        <v>686.73039737435249</v>
      </c>
      <c r="AQ457" s="41">
        <v>0</v>
      </c>
      <c r="AR457" s="40">
        <f t="shared" si="184"/>
        <v>38728</v>
      </c>
      <c r="AS457" s="40">
        <f t="shared" si="185"/>
        <v>2400</v>
      </c>
      <c r="AT457" s="40">
        <f t="shared" si="186"/>
        <v>1978.15</v>
      </c>
      <c r="AU457" s="40">
        <f t="shared" si="187"/>
        <v>36063</v>
      </c>
      <c r="AV457" s="46">
        <f t="shared" si="188"/>
        <v>38728</v>
      </c>
      <c r="AW457" s="40">
        <f>AX457-AV457</f>
        <v>0</v>
      </c>
      <c r="AX457" s="59">
        <f>IF(D457&gt;AV457,AV457+(D457-AV457),AV457)</f>
        <v>38728</v>
      </c>
    </row>
    <row r="458" spans="1:50" ht="15" customHeight="1" x14ac:dyDescent="0.25">
      <c r="A458" s="51">
        <v>48</v>
      </c>
      <c r="B458" s="51">
        <v>900</v>
      </c>
      <c r="C458" s="52" t="s">
        <v>792</v>
      </c>
      <c r="D458" s="39">
        <v>0</v>
      </c>
      <c r="E458" s="40">
        <v>0</v>
      </c>
      <c r="F458" s="41">
        <v>206</v>
      </c>
      <c r="G458" s="40">
        <v>227</v>
      </c>
      <c r="H458" s="42">
        <v>2.0089999999999999</v>
      </c>
      <c r="I458" s="41">
        <v>69</v>
      </c>
      <c r="J458" s="43">
        <f t="shared" si="162"/>
        <v>0.30399999999999999</v>
      </c>
      <c r="K458" s="41">
        <v>40</v>
      </c>
      <c r="L458" s="41">
        <v>210</v>
      </c>
      <c r="M458" s="41">
        <v>41</v>
      </c>
      <c r="N458" s="41">
        <f t="shared" si="163"/>
        <v>19.047599999999999</v>
      </c>
      <c r="O458" s="41">
        <f t="shared" si="164"/>
        <v>19.523799999999998</v>
      </c>
      <c r="P458" s="41">
        <v>208</v>
      </c>
      <c r="Q458" s="41">
        <v>271</v>
      </c>
      <c r="R458" s="41">
        <v>197</v>
      </c>
      <c r="S458" s="41">
        <v>314</v>
      </c>
      <c r="T458" s="57">
        <v>206</v>
      </c>
      <c r="U458" s="53">
        <f t="shared" si="165"/>
        <v>314</v>
      </c>
      <c r="V458" s="44">
        <f t="shared" si="166"/>
        <v>27.71</v>
      </c>
      <c r="W458" s="54">
        <v>397670</v>
      </c>
      <c r="X458" s="55">
        <v>247025</v>
      </c>
      <c r="Y458" s="41">
        <v>0.96684115910961754</v>
      </c>
      <c r="Z458" s="41">
        <f t="shared" si="167"/>
        <v>213.065</v>
      </c>
      <c r="AA458" s="41">
        <f t="shared" si="168"/>
        <v>0</v>
      </c>
      <c r="AB458" s="41">
        <f t="shared" si="169"/>
        <v>0.426315</v>
      </c>
      <c r="AC458" s="41" t="str">
        <f t="shared" si="170"/>
        <v/>
      </c>
      <c r="AD458" s="41" t="str">
        <f t="shared" si="171"/>
        <v/>
      </c>
      <c r="AE458" s="41">
        <f t="shared" si="172"/>
        <v>456.60899999999998</v>
      </c>
      <c r="AF458" s="41">
        <f t="shared" si="173"/>
        <v>456.60899999999998</v>
      </c>
      <c r="AG458" s="41">
        <f t="shared" si="174"/>
        <v>0</v>
      </c>
      <c r="AH458" s="41" t="str">
        <f t="shared" si="175"/>
        <v/>
      </c>
      <c r="AI458" s="41" t="str">
        <f t="shared" si="176"/>
        <v/>
      </c>
      <c r="AJ458" s="41" t="str">
        <f t="shared" si="177"/>
        <v/>
      </c>
      <c r="AK458" s="41" t="str">
        <f t="shared" si="178"/>
        <v/>
      </c>
      <c r="AL458" s="44">
        <f t="shared" si="179"/>
        <v>456.61</v>
      </c>
      <c r="AM458" s="44">
        <f t="shared" si="180"/>
        <v>516.44000000000005</v>
      </c>
      <c r="AN458" s="40">
        <f t="shared" si="181"/>
        <v>0</v>
      </c>
      <c r="AO458" s="45">
        <f t="shared" si="182"/>
        <v>2.8574476651868366E-2</v>
      </c>
      <c r="AP458" s="40">
        <f t="shared" si="183"/>
        <v>0</v>
      </c>
      <c r="AQ458" s="41">
        <v>0</v>
      </c>
      <c r="AR458" s="40">
        <f t="shared" si="184"/>
        <v>0</v>
      </c>
      <c r="AS458" s="40">
        <f t="shared" si="185"/>
        <v>2270</v>
      </c>
      <c r="AT458" s="40">
        <f t="shared" si="186"/>
        <v>12351.25</v>
      </c>
      <c r="AU458" s="40">
        <f t="shared" si="187"/>
        <v>-2270</v>
      </c>
      <c r="AV458" s="46">
        <f t="shared" si="188"/>
        <v>0</v>
      </c>
      <c r="AW458" s="40">
        <f>AX458-AV458</f>
        <v>0</v>
      </c>
      <c r="AX458" s="59">
        <f>IF(D458&gt;AV458,AV458+(D458-AV458),AV458)</f>
        <v>0</v>
      </c>
    </row>
    <row r="459" spans="1:50" ht="15" customHeight="1" x14ac:dyDescent="0.25">
      <c r="A459" s="51">
        <v>48</v>
      </c>
      <c r="B459" s="51">
        <v>9600</v>
      </c>
      <c r="C459" s="52" t="s">
        <v>629</v>
      </c>
      <c r="D459" s="39">
        <v>1022826</v>
      </c>
      <c r="E459" s="40">
        <v>0</v>
      </c>
      <c r="F459" s="41">
        <v>4698</v>
      </c>
      <c r="G459" s="40">
        <v>4772</v>
      </c>
      <c r="H459" s="42">
        <v>2.2869999999999999</v>
      </c>
      <c r="I459" s="41">
        <v>4262</v>
      </c>
      <c r="J459" s="43">
        <f t="shared" si="162"/>
        <v>0.8931</v>
      </c>
      <c r="K459" s="41">
        <v>504</v>
      </c>
      <c r="L459" s="41">
        <v>2063</v>
      </c>
      <c r="M459" s="41">
        <v>472</v>
      </c>
      <c r="N459" s="41">
        <f t="shared" si="163"/>
        <v>24.430399999999999</v>
      </c>
      <c r="O459" s="41">
        <f t="shared" si="164"/>
        <v>22.879300000000001</v>
      </c>
      <c r="P459" s="41">
        <v>2531</v>
      </c>
      <c r="Q459" s="41">
        <v>3146</v>
      </c>
      <c r="R459" s="41">
        <v>3719</v>
      </c>
      <c r="S459" s="41">
        <v>3933</v>
      </c>
      <c r="T459" s="53">
        <v>4698</v>
      </c>
      <c r="U459" s="53">
        <f t="shared" si="165"/>
        <v>4698</v>
      </c>
      <c r="V459" s="44">
        <f t="shared" si="166"/>
        <v>0</v>
      </c>
      <c r="W459" s="54">
        <v>4481335</v>
      </c>
      <c r="X459" s="55">
        <v>2590047</v>
      </c>
      <c r="Y459" s="41">
        <v>5.176677652560552</v>
      </c>
      <c r="Z459" s="41">
        <f t="shared" si="167"/>
        <v>907.53189999999995</v>
      </c>
      <c r="AA459" s="41">
        <f t="shared" si="168"/>
        <v>0</v>
      </c>
      <c r="AB459" s="41">
        <f t="shared" si="169"/>
        <v>0.426315</v>
      </c>
      <c r="AC459" s="41" t="str">
        <f t="shared" si="170"/>
        <v/>
      </c>
      <c r="AD459" s="41" t="str">
        <f t="shared" si="171"/>
        <v/>
      </c>
      <c r="AE459" s="41" t="str">
        <f t="shared" si="172"/>
        <v/>
      </c>
      <c r="AF459" s="41" t="str">
        <f t="shared" si="173"/>
        <v/>
      </c>
      <c r="AG459" s="41">
        <f t="shared" si="174"/>
        <v>658.30574056</v>
      </c>
      <c r="AH459" s="41" t="str">
        <f t="shared" si="175"/>
        <v/>
      </c>
      <c r="AI459" s="41" t="str">
        <f t="shared" si="176"/>
        <v/>
      </c>
      <c r="AJ459" s="41" t="str">
        <f t="shared" si="177"/>
        <v/>
      </c>
      <c r="AK459" s="41" t="str">
        <f t="shared" si="178"/>
        <v/>
      </c>
      <c r="AL459" s="44">
        <f t="shared" si="179"/>
        <v>658.31</v>
      </c>
      <c r="AM459" s="44">
        <f t="shared" si="180"/>
        <v>744.57</v>
      </c>
      <c r="AN459" s="40">
        <f t="shared" si="181"/>
        <v>1642628</v>
      </c>
      <c r="AO459" s="45">
        <f t="shared" si="182"/>
        <v>2.8574476651868366E-2</v>
      </c>
      <c r="AP459" s="40">
        <f t="shared" si="183"/>
        <v>17710.517777781319</v>
      </c>
      <c r="AQ459" s="41">
        <v>0</v>
      </c>
      <c r="AR459" s="40">
        <f t="shared" si="184"/>
        <v>1040537</v>
      </c>
      <c r="AS459" s="40">
        <f t="shared" si="185"/>
        <v>47720</v>
      </c>
      <c r="AT459" s="40">
        <f t="shared" si="186"/>
        <v>129502.35</v>
      </c>
      <c r="AU459" s="40">
        <f t="shared" si="187"/>
        <v>975106</v>
      </c>
      <c r="AV459" s="46">
        <f t="shared" si="188"/>
        <v>1040537</v>
      </c>
      <c r="AW459" s="40">
        <f>AX459-AV459</f>
        <v>0</v>
      </c>
      <c r="AX459" s="59">
        <f>IF(D459&gt;AV459,AV459+(D459-AV459),AV459)</f>
        <v>1040537</v>
      </c>
    </row>
    <row r="460" spans="1:50" ht="15" customHeight="1" x14ac:dyDescent="0.25">
      <c r="A460" s="51">
        <v>49</v>
      </c>
      <c r="B460" s="51">
        <v>100</v>
      </c>
      <c r="C460" s="52" t="s">
        <v>82</v>
      </c>
      <c r="D460" s="39">
        <v>59574</v>
      </c>
      <c r="E460" s="40">
        <v>0</v>
      </c>
      <c r="F460" s="41">
        <v>290</v>
      </c>
      <c r="G460" s="40">
        <v>287</v>
      </c>
      <c r="H460" s="42">
        <v>2.54</v>
      </c>
      <c r="I460" s="41">
        <v>22</v>
      </c>
      <c r="J460" s="43">
        <f t="shared" ref="J460:J523" si="189">ROUND(I460/G460,4)</f>
        <v>7.6700000000000004E-2</v>
      </c>
      <c r="K460" s="41">
        <v>64</v>
      </c>
      <c r="L460" s="41">
        <v>131</v>
      </c>
      <c r="M460" s="41">
        <v>21</v>
      </c>
      <c r="N460" s="41">
        <f t="shared" ref="N460:N523" si="190">ROUND(K460/L460,6)*100</f>
        <v>48.854999999999997</v>
      </c>
      <c r="O460" s="41">
        <f t="shared" ref="O460:O523" si="191">ROUND(M460/L460,6)*100</f>
        <v>16.0305</v>
      </c>
      <c r="P460" s="41">
        <v>268</v>
      </c>
      <c r="Q460" s="41">
        <v>276</v>
      </c>
      <c r="R460" s="41">
        <v>260</v>
      </c>
      <c r="S460" s="41">
        <v>260</v>
      </c>
      <c r="T460" s="57">
        <v>290</v>
      </c>
      <c r="U460" s="53">
        <f t="shared" ref="U460:U523" si="192">MAX(P460:T460)</f>
        <v>290</v>
      </c>
      <c r="V460" s="44">
        <f t="shared" ref="V460:V523" si="193">ROUND(IF(100*(1-(G460/U460))&lt;0,0,100*(1-G460/U460)),2)</f>
        <v>1.03</v>
      </c>
      <c r="W460" s="54">
        <v>134239</v>
      </c>
      <c r="X460" s="55">
        <v>53318</v>
      </c>
      <c r="Y460" s="41">
        <v>1.246693807075554</v>
      </c>
      <c r="Z460" s="41">
        <f t="shared" ref="Z460:Z523" si="194">ROUND(T460/Y460,4)</f>
        <v>232.61529999999999</v>
      </c>
      <c r="AA460" s="41">
        <f t="shared" ref="AA460:AA523" si="195">IF((AND(G460&gt;=10000,Z460&lt;150)),100,IF(AND(G460&lt;10000,Z460&lt;30),200,0))</f>
        <v>0</v>
      </c>
      <c r="AB460" s="41">
        <f t="shared" ref="AB460:AB523" si="196">ROUND(X$11/W$11,6)</f>
        <v>0.426315</v>
      </c>
      <c r="AC460" s="41" t="str">
        <f t="shared" ref="AC460:AC523" si="197">IF(AND(2500&lt;=G460,G460&lt;3000),(G460-2500)*0.002,"")</f>
        <v/>
      </c>
      <c r="AD460" s="41" t="str">
        <f t="shared" ref="AD460:AD523" si="198">IF(AND(10000&lt;=G460,G460&lt;11000),(11000-G460)*0.001,"")</f>
        <v/>
      </c>
      <c r="AE460" s="41">
        <f t="shared" ref="AE460:AE523" si="199">IF(G460&lt;2500, 410+(0.367*MAX(0,(G460-100))+AA460),"")</f>
        <v>478.62900000000002</v>
      </c>
      <c r="AF460" s="41">
        <f t="shared" ref="AF460:AF523" si="200">IF(AND(AE460&lt;&gt;"",AE460&gt;630+AA460),630+AA460,AE460)</f>
        <v>478.62900000000002</v>
      </c>
      <c r="AG460" s="41">
        <f t="shared" ref="AG460:AG523" si="201">IF((AND(2500&lt;=G460,G460&lt;11000)),1.15*(572.62+(5.026*N460)-(53.768*H460)+(14.022*V460)+AA460),0)</f>
        <v>0</v>
      </c>
      <c r="AH460" s="41" t="str">
        <f t="shared" ref="AH460:AH523" si="202">IF(G460&gt;=10000,1.15*((4.59*N460)+(0.622*O460)+(169.415*J460)+AA460+307.664),"")</f>
        <v/>
      </c>
      <c r="AI460" s="41" t="str">
        <f t="shared" ref="AI460:AI523" si="203">IF(AND(2500&lt;=G460,G460&lt;3000),(AC460*AG460)+(630*(1-AC460)),"")</f>
        <v/>
      </c>
      <c r="AJ460" s="41" t="str">
        <f t="shared" ref="AJ460:AJ523" si="204">IF(AND(10000&lt;=G460,G460&lt;11000),(AD460*AG460)+(AH460*(1-AD460)),"")</f>
        <v/>
      </c>
      <c r="AK460" s="41" t="str">
        <f t="shared" ref="AK460:AK523" si="205">IF(AND(AC460="",AD460=""),"",1)</f>
        <v/>
      </c>
      <c r="AL460" s="44">
        <f t="shared" ref="AL460:AL523" si="206">ROUND(IF(AK460="",MAX(AF460,AG460,AH460),MAX(AI460,AJ460)),2)</f>
        <v>478.63</v>
      </c>
      <c r="AM460" s="44">
        <f t="shared" ref="AM460:AM523" si="207">ROUND(AL460*AM$2,2)</f>
        <v>541.35</v>
      </c>
      <c r="AN460" s="40">
        <f t="shared" ref="AN460:AN523" si="208">ROUND(IF((AM460*G460)-(W460*AB460)&lt;0,0,(AM460*G460)-(W460*AB460)),0)</f>
        <v>98139</v>
      </c>
      <c r="AO460" s="45">
        <f t="shared" ref="AO460:AO523" si="209">$AO$11</f>
        <v>2.8574476651868366E-2</v>
      </c>
      <c r="AP460" s="40">
        <f t="shared" ref="AP460:AP523" si="210">(AN460-(D460-E460))*AO460</f>
        <v>1101.9746920793036</v>
      </c>
      <c r="AQ460" s="41">
        <v>0</v>
      </c>
      <c r="AR460" s="40">
        <f t="shared" ref="AR460:AR523" si="211">ROUND(MAX(IF((D460-E460)&lt;AN460,D460-E460+AP460+AQ460,AN460+AQ460),0),0)</f>
        <v>60676</v>
      </c>
      <c r="AS460" s="40">
        <f t="shared" ref="AS460:AS523" si="212">10*G460</f>
        <v>2870</v>
      </c>
      <c r="AT460" s="40">
        <f t="shared" ref="AT460:AT523" si="213">0.05*X460</f>
        <v>2665.9</v>
      </c>
      <c r="AU460" s="40">
        <f t="shared" ref="AU460:AU523" si="214">ROUND(MAX(D460-(IF(AND(E460&gt;0,AQ460=0),E460,0))-MIN(AS460:AT460)),0)</f>
        <v>56908</v>
      </c>
      <c r="AV460" s="46">
        <f t="shared" ref="AV460:AV523" si="215">MAX(AR460,AU460)</f>
        <v>60676</v>
      </c>
      <c r="AW460" s="40">
        <f>AX460-AV460</f>
        <v>0</v>
      </c>
      <c r="AX460" s="59">
        <f>IF(D460&gt;AV460,AV460+(D460-AV460),AV460)</f>
        <v>60676</v>
      </c>
    </row>
    <row r="461" spans="1:50" ht="15" customHeight="1" x14ac:dyDescent="0.25">
      <c r="A461" s="51">
        <v>49</v>
      </c>
      <c r="B461" s="51">
        <v>200</v>
      </c>
      <c r="C461" s="52" t="s">
        <v>104</v>
      </c>
      <c r="D461" s="39">
        <v>37844</v>
      </c>
      <c r="E461" s="40">
        <v>0</v>
      </c>
      <c r="F461" s="41">
        <v>270</v>
      </c>
      <c r="G461" s="40">
        <v>299</v>
      </c>
      <c r="H461" s="42">
        <v>2.8210000000000002</v>
      </c>
      <c r="I461" s="41">
        <v>65</v>
      </c>
      <c r="J461" s="43">
        <f t="shared" si="189"/>
        <v>0.21740000000000001</v>
      </c>
      <c r="K461" s="41">
        <v>15</v>
      </c>
      <c r="L461" s="41">
        <v>104</v>
      </c>
      <c r="M461" s="41">
        <v>18</v>
      </c>
      <c r="N461" s="41">
        <f t="shared" si="190"/>
        <v>14.4231</v>
      </c>
      <c r="O461" s="41">
        <f t="shared" si="191"/>
        <v>17.307700000000001</v>
      </c>
      <c r="P461" s="41">
        <v>158</v>
      </c>
      <c r="Q461" s="41">
        <v>171</v>
      </c>
      <c r="R461" s="41">
        <v>201</v>
      </c>
      <c r="S461" s="41">
        <v>208</v>
      </c>
      <c r="T461" s="57">
        <v>270</v>
      </c>
      <c r="U461" s="53">
        <f t="shared" si="192"/>
        <v>270</v>
      </c>
      <c r="V461" s="44">
        <f t="shared" si="193"/>
        <v>0</v>
      </c>
      <c r="W461" s="54">
        <v>205414</v>
      </c>
      <c r="X461" s="55">
        <v>56499</v>
      </c>
      <c r="Y461" s="41">
        <v>1.0200136062406466</v>
      </c>
      <c r="Z461" s="41">
        <f t="shared" si="194"/>
        <v>264.70240000000001</v>
      </c>
      <c r="AA461" s="41">
        <f t="shared" si="195"/>
        <v>0</v>
      </c>
      <c r="AB461" s="41">
        <f t="shared" si="196"/>
        <v>0.426315</v>
      </c>
      <c r="AC461" s="41" t="str">
        <f t="shared" si="197"/>
        <v/>
      </c>
      <c r="AD461" s="41" t="str">
        <f t="shared" si="198"/>
        <v/>
      </c>
      <c r="AE461" s="41">
        <f t="shared" si="199"/>
        <v>483.03300000000002</v>
      </c>
      <c r="AF461" s="41">
        <f t="shared" si="200"/>
        <v>483.03300000000002</v>
      </c>
      <c r="AG461" s="41">
        <f t="shared" si="201"/>
        <v>0</v>
      </c>
      <c r="AH461" s="41" t="str">
        <f t="shared" si="202"/>
        <v/>
      </c>
      <c r="AI461" s="41" t="str">
        <f t="shared" si="203"/>
        <v/>
      </c>
      <c r="AJ461" s="41" t="str">
        <f t="shared" si="204"/>
        <v/>
      </c>
      <c r="AK461" s="41" t="str">
        <f t="shared" si="205"/>
        <v/>
      </c>
      <c r="AL461" s="44">
        <f t="shared" si="206"/>
        <v>483.03</v>
      </c>
      <c r="AM461" s="44">
        <f t="shared" si="207"/>
        <v>546.32000000000005</v>
      </c>
      <c r="AN461" s="40">
        <f t="shared" si="208"/>
        <v>75779</v>
      </c>
      <c r="AO461" s="45">
        <f t="shared" si="209"/>
        <v>2.8574476651868366E-2</v>
      </c>
      <c r="AP461" s="40">
        <f t="shared" si="210"/>
        <v>1083.9727717886265</v>
      </c>
      <c r="AQ461" s="41">
        <v>0</v>
      </c>
      <c r="AR461" s="40">
        <f t="shared" si="211"/>
        <v>38928</v>
      </c>
      <c r="AS461" s="40">
        <f t="shared" si="212"/>
        <v>2990</v>
      </c>
      <c r="AT461" s="40">
        <f t="shared" si="213"/>
        <v>2824.9500000000003</v>
      </c>
      <c r="AU461" s="40">
        <f t="shared" si="214"/>
        <v>35019</v>
      </c>
      <c r="AV461" s="46">
        <f t="shared" si="215"/>
        <v>38928</v>
      </c>
      <c r="AW461" s="40">
        <f>AX461-AV461</f>
        <v>0</v>
      </c>
      <c r="AX461" s="59">
        <f>IF(D461&gt;AV461,AV461+(D461-AV461),AV461)</f>
        <v>38928</v>
      </c>
    </row>
    <row r="462" spans="1:50" ht="15" customHeight="1" x14ac:dyDescent="0.25">
      <c r="A462" s="51">
        <v>49</v>
      </c>
      <c r="B462" s="51">
        <v>300</v>
      </c>
      <c r="C462" s="52" t="s">
        <v>239</v>
      </c>
      <c r="D462" s="39">
        <v>9432</v>
      </c>
      <c r="E462" s="40">
        <v>0</v>
      </c>
      <c r="F462" s="41">
        <v>116</v>
      </c>
      <c r="G462" s="40">
        <v>106</v>
      </c>
      <c r="H462" s="42">
        <v>2.585</v>
      </c>
      <c r="I462" s="41">
        <v>0</v>
      </c>
      <c r="J462" s="43">
        <f t="shared" si="189"/>
        <v>0</v>
      </c>
      <c r="K462" s="41">
        <v>12</v>
      </c>
      <c r="L462" s="41">
        <v>44</v>
      </c>
      <c r="M462" s="41">
        <v>21</v>
      </c>
      <c r="N462" s="41">
        <f t="shared" si="190"/>
        <v>27.2727</v>
      </c>
      <c r="O462" s="41">
        <f t="shared" si="191"/>
        <v>47.7273</v>
      </c>
      <c r="P462" s="41">
        <v>116</v>
      </c>
      <c r="Q462" s="41">
        <v>126</v>
      </c>
      <c r="R462" s="41">
        <v>130</v>
      </c>
      <c r="S462" s="41">
        <v>107</v>
      </c>
      <c r="T462" s="57">
        <v>116</v>
      </c>
      <c r="U462" s="53">
        <f t="shared" si="192"/>
        <v>130</v>
      </c>
      <c r="V462" s="44">
        <f t="shared" si="193"/>
        <v>18.46</v>
      </c>
      <c r="W462" s="54">
        <v>84004</v>
      </c>
      <c r="X462" s="55">
        <v>16783</v>
      </c>
      <c r="Y462" s="41">
        <v>3.4236467504868751</v>
      </c>
      <c r="Z462" s="41">
        <f t="shared" si="194"/>
        <v>33.881999999999998</v>
      </c>
      <c r="AA462" s="41">
        <f t="shared" si="195"/>
        <v>0</v>
      </c>
      <c r="AB462" s="41">
        <f t="shared" si="196"/>
        <v>0.426315</v>
      </c>
      <c r="AC462" s="41" t="str">
        <f t="shared" si="197"/>
        <v/>
      </c>
      <c r="AD462" s="41" t="str">
        <f t="shared" si="198"/>
        <v/>
      </c>
      <c r="AE462" s="41">
        <f t="shared" si="199"/>
        <v>412.202</v>
      </c>
      <c r="AF462" s="41">
        <f t="shared" si="200"/>
        <v>412.202</v>
      </c>
      <c r="AG462" s="41">
        <f t="shared" si="201"/>
        <v>0</v>
      </c>
      <c r="AH462" s="41" t="str">
        <f t="shared" si="202"/>
        <v/>
      </c>
      <c r="AI462" s="41" t="str">
        <f t="shared" si="203"/>
        <v/>
      </c>
      <c r="AJ462" s="41" t="str">
        <f t="shared" si="204"/>
        <v/>
      </c>
      <c r="AK462" s="41" t="str">
        <f t="shared" si="205"/>
        <v/>
      </c>
      <c r="AL462" s="44">
        <f t="shared" si="206"/>
        <v>412.2</v>
      </c>
      <c r="AM462" s="44">
        <f t="shared" si="207"/>
        <v>466.21</v>
      </c>
      <c r="AN462" s="40">
        <f t="shared" si="208"/>
        <v>13606</v>
      </c>
      <c r="AO462" s="45">
        <f t="shared" si="209"/>
        <v>2.8574476651868366E-2</v>
      </c>
      <c r="AP462" s="40">
        <f t="shared" si="210"/>
        <v>119.26986554489856</v>
      </c>
      <c r="AQ462" s="41">
        <v>0</v>
      </c>
      <c r="AR462" s="40">
        <f t="shared" si="211"/>
        <v>9551</v>
      </c>
      <c r="AS462" s="40">
        <f t="shared" si="212"/>
        <v>1060</v>
      </c>
      <c r="AT462" s="40">
        <f t="shared" si="213"/>
        <v>839.15000000000009</v>
      </c>
      <c r="AU462" s="40">
        <f t="shared" si="214"/>
        <v>8593</v>
      </c>
      <c r="AV462" s="46">
        <f t="shared" si="215"/>
        <v>9551</v>
      </c>
      <c r="AW462" s="40">
        <f>AX462-AV462</f>
        <v>0</v>
      </c>
      <c r="AX462" s="59">
        <f>IF(D462&gt;AV462,AV462+(D462-AV462),AV462)</f>
        <v>9551</v>
      </c>
    </row>
    <row r="463" spans="1:50" ht="15" customHeight="1" x14ac:dyDescent="0.25">
      <c r="A463" s="51">
        <v>49</v>
      </c>
      <c r="B463" s="51">
        <v>400</v>
      </c>
      <c r="C463" s="52" t="s">
        <v>266</v>
      </c>
      <c r="D463" s="39">
        <v>34402</v>
      </c>
      <c r="E463" s="40">
        <v>0</v>
      </c>
      <c r="F463" s="41">
        <v>225</v>
      </c>
      <c r="G463" s="40">
        <v>226</v>
      </c>
      <c r="H463" s="42">
        <v>2.593</v>
      </c>
      <c r="I463" s="41">
        <v>0</v>
      </c>
      <c r="J463" s="43">
        <f t="shared" si="189"/>
        <v>0</v>
      </c>
      <c r="K463" s="41">
        <v>42</v>
      </c>
      <c r="L463" s="41">
        <v>102</v>
      </c>
      <c r="M463" s="41">
        <v>27</v>
      </c>
      <c r="N463" s="41">
        <f t="shared" si="190"/>
        <v>41.176499999999997</v>
      </c>
      <c r="O463" s="41">
        <f t="shared" si="191"/>
        <v>26.470600000000001</v>
      </c>
      <c r="P463" s="41">
        <v>259</v>
      </c>
      <c r="Q463" s="41">
        <v>256</v>
      </c>
      <c r="R463" s="41">
        <v>213</v>
      </c>
      <c r="S463" s="41">
        <v>244</v>
      </c>
      <c r="T463" s="57">
        <v>225</v>
      </c>
      <c r="U463" s="53">
        <f t="shared" si="192"/>
        <v>259</v>
      </c>
      <c r="V463" s="44">
        <f t="shared" si="193"/>
        <v>12.74</v>
      </c>
      <c r="W463" s="54">
        <v>159126</v>
      </c>
      <c r="X463" s="55">
        <v>86998</v>
      </c>
      <c r="Y463" s="41">
        <v>7.0077274489302654</v>
      </c>
      <c r="Z463" s="41">
        <f t="shared" si="194"/>
        <v>32.107399999999998</v>
      </c>
      <c r="AA463" s="41">
        <f t="shared" si="195"/>
        <v>0</v>
      </c>
      <c r="AB463" s="41">
        <f t="shared" si="196"/>
        <v>0.426315</v>
      </c>
      <c r="AC463" s="41" t="str">
        <f t="shared" si="197"/>
        <v/>
      </c>
      <c r="AD463" s="41" t="str">
        <f t="shared" si="198"/>
        <v/>
      </c>
      <c r="AE463" s="41">
        <f t="shared" si="199"/>
        <v>456.24200000000002</v>
      </c>
      <c r="AF463" s="41">
        <f t="shared" si="200"/>
        <v>456.24200000000002</v>
      </c>
      <c r="AG463" s="41">
        <f t="shared" si="201"/>
        <v>0</v>
      </c>
      <c r="AH463" s="41" t="str">
        <f t="shared" si="202"/>
        <v/>
      </c>
      <c r="AI463" s="41" t="str">
        <f t="shared" si="203"/>
        <v/>
      </c>
      <c r="AJ463" s="41" t="str">
        <f t="shared" si="204"/>
        <v/>
      </c>
      <c r="AK463" s="41" t="str">
        <f t="shared" si="205"/>
        <v/>
      </c>
      <c r="AL463" s="44">
        <f t="shared" si="206"/>
        <v>456.24</v>
      </c>
      <c r="AM463" s="44">
        <f t="shared" si="207"/>
        <v>516.02</v>
      </c>
      <c r="AN463" s="40">
        <f t="shared" si="208"/>
        <v>48783</v>
      </c>
      <c r="AO463" s="45">
        <f t="shared" si="209"/>
        <v>2.8574476651868366E-2</v>
      </c>
      <c r="AP463" s="40">
        <f t="shared" si="210"/>
        <v>410.929548730519</v>
      </c>
      <c r="AQ463" s="41">
        <v>0</v>
      </c>
      <c r="AR463" s="40">
        <f t="shared" si="211"/>
        <v>34813</v>
      </c>
      <c r="AS463" s="40">
        <f t="shared" si="212"/>
        <v>2260</v>
      </c>
      <c r="AT463" s="40">
        <f t="shared" si="213"/>
        <v>4349.9000000000005</v>
      </c>
      <c r="AU463" s="40">
        <f t="shared" si="214"/>
        <v>32142</v>
      </c>
      <c r="AV463" s="46">
        <f t="shared" si="215"/>
        <v>34813</v>
      </c>
      <c r="AW463" s="40">
        <f>AX463-AV463</f>
        <v>0</v>
      </c>
      <c r="AX463" s="59">
        <f>IF(D463&gt;AV463,AV463+(D463-AV463),AV463)</f>
        <v>34813</v>
      </c>
    </row>
    <row r="464" spans="1:50" ht="15" customHeight="1" x14ac:dyDescent="0.25">
      <c r="A464" s="51">
        <v>49</v>
      </c>
      <c r="B464" s="51">
        <v>500</v>
      </c>
      <c r="C464" s="52" t="s">
        <v>292</v>
      </c>
      <c r="D464" s="39">
        <v>0</v>
      </c>
      <c r="E464" s="40">
        <v>0</v>
      </c>
      <c r="F464" s="41">
        <v>75</v>
      </c>
      <c r="G464" s="40">
        <v>75</v>
      </c>
      <c r="H464" s="42">
        <v>2.2730000000000001</v>
      </c>
      <c r="I464" s="41">
        <v>80</v>
      </c>
      <c r="J464" s="43">
        <f t="shared" si="189"/>
        <v>1.0667</v>
      </c>
      <c r="K464" s="41">
        <v>4</v>
      </c>
      <c r="L464" s="41">
        <v>24</v>
      </c>
      <c r="M464" s="41">
        <v>14</v>
      </c>
      <c r="N464" s="41">
        <f t="shared" si="190"/>
        <v>16.666700000000002</v>
      </c>
      <c r="O464" s="41">
        <f t="shared" si="191"/>
        <v>58.333300000000001</v>
      </c>
      <c r="P464" s="41">
        <v>97</v>
      </c>
      <c r="Q464" s="41">
        <v>83</v>
      </c>
      <c r="R464" s="41">
        <v>85</v>
      </c>
      <c r="S464" s="41">
        <v>71</v>
      </c>
      <c r="T464" s="57">
        <v>75</v>
      </c>
      <c r="U464" s="53">
        <f t="shared" si="192"/>
        <v>97</v>
      </c>
      <c r="V464" s="44">
        <f t="shared" si="193"/>
        <v>22.68</v>
      </c>
      <c r="W464" s="54">
        <v>107420</v>
      </c>
      <c r="X464" s="55">
        <v>14000</v>
      </c>
      <c r="Y464" s="41">
        <v>0.34048420301561244</v>
      </c>
      <c r="Z464" s="41">
        <f t="shared" si="194"/>
        <v>220.27449999999999</v>
      </c>
      <c r="AA464" s="41">
        <f t="shared" si="195"/>
        <v>0</v>
      </c>
      <c r="AB464" s="41">
        <f t="shared" si="196"/>
        <v>0.426315</v>
      </c>
      <c r="AC464" s="41" t="str">
        <f t="shared" si="197"/>
        <v/>
      </c>
      <c r="AD464" s="41" t="str">
        <f t="shared" si="198"/>
        <v/>
      </c>
      <c r="AE464" s="41">
        <f t="shared" si="199"/>
        <v>410</v>
      </c>
      <c r="AF464" s="41">
        <f t="shared" si="200"/>
        <v>410</v>
      </c>
      <c r="AG464" s="41">
        <f t="shared" si="201"/>
        <v>0</v>
      </c>
      <c r="AH464" s="41" t="str">
        <f t="shared" si="202"/>
        <v/>
      </c>
      <c r="AI464" s="41" t="str">
        <f t="shared" si="203"/>
        <v/>
      </c>
      <c r="AJ464" s="41" t="str">
        <f t="shared" si="204"/>
        <v/>
      </c>
      <c r="AK464" s="41" t="str">
        <f t="shared" si="205"/>
        <v/>
      </c>
      <c r="AL464" s="44">
        <f t="shared" si="206"/>
        <v>410</v>
      </c>
      <c r="AM464" s="44">
        <f t="shared" si="207"/>
        <v>463.72</v>
      </c>
      <c r="AN464" s="40">
        <f t="shared" si="208"/>
        <v>0</v>
      </c>
      <c r="AO464" s="45">
        <f t="shared" si="209"/>
        <v>2.8574476651868366E-2</v>
      </c>
      <c r="AP464" s="40">
        <f t="shared" si="210"/>
        <v>0</v>
      </c>
      <c r="AQ464" s="41">
        <v>0</v>
      </c>
      <c r="AR464" s="40">
        <f t="shared" si="211"/>
        <v>0</v>
      </c>
      <c r="AS464" s="40">
        <f t="shared" si="212"/>
        <v>750</v>
      </c>
      <c r="AT464" s="40">
        <f t="shared" si="213"/>
        <v>700</v>
      </c>
      <c r="AU464" s="40">
        <f t="shared" si="214"/>
        <v>-700</v>
      </c>
      <c r="AV464" s="46">
        <f t="shared" si="215"/>
        <v>0</v>
      </c>
      <c r="AW464" s="40">
        <f>AX464-AV464</f>
        <v>0</v>
      </c>
      <c r="AX464" s="59">
        <f>IF(D464&gt;AV464,AV464+(D464-AV464),AV464)</f>
        <v>0</v>
      </c>
    </row>
    <row r="465" spans="1:50" ht="15" customHeight="1" x14ac:dyDescent="0.25">
      <c r="A465" s="51">
        <v>49</v>
      </c>
      <c r="B465" s="51">
        <v>600</v>
      </c>
      <c r="C465" s="52" t="s">
        <v>338</v>
      </c>
      <c r="D465" s="39">
        <v>10751</v>
      </c>
      <c r="E465" s="40">
        <v>0</v>
      </c>
      <c r="F465" s="41">
        <v>125</v>
      </c>
      <c r="G465" s="40">
        <v>119</v>
      </c>
      <c r="H465" s="42">
        <v>2.19</v>
      </c>
      <c r="I465" s="41">
        <v>0</v>
      </c>
      <c r="J465" s="43">
        <f t="shared" si="189"/>
        <v>0</v>
      </c>
      <c r="K465" s="41">
        <v>21</v>
      </c>
      <c r="L465" s="41">
        <v>56</v>
      </c>
      <c r="M465" s="41">
        <v>20</v>
      </c>
      <c r="N465" s="41">
        <f t="shared" si="190"/>
        <v>37.5</v>
      </c>
      <c r="O465" s="41">
        <f t="shared" si="191"/>
        <v>35.714300000000001</v>
      </c>
      <c r="P465" s="41">
        <v>119</v>
      </c>
      <c r="Q465" s="41">
        <v>93</v>
      </c>
      <c r="R465" s="41">
        <v>76</v>
      </c>
      <c r="S465" s="41">
        <v>105</v>
      </c>
      <c r="T465" s="57">
        <v>125</v>
      </c>
      <c r="U465" s="53">
        <f t="shared" si="192"/>
        <v>125</v>
      </c>
      <c r="V465" s="44">
        <f t="shared" si="193"/>
        <v>4.8</v>
      </c>
      <c r="W465" s="54">
        <v>67750</v>
      </c>
      <c r="X465" s="55">
        <v>15158</v>
      </c>
      <c r="Y465" s="41">
        <v>3.2614054582492273</v>
      </c>
      <c r="Z465" s="41">
        <f t="shared" si="194"/>
        <v>38.326999999999998</v>
      </c>
      <c r="AA465" s="41">
        <f t="shared" si="195"/>
        <v>0</v>
      </c>
      <c r="AB465" s="41">
        <f t="shared" si="196"/>
        <v>0.426315</v>
      </c>
      <c r="AC465" s="41" t="str">
        <f t="shared" si="197"/>
        <v/>
      </c>
      <c r="AD465" s="41" t="str">
        <f t="shared" si="198"/>
        <v/>
      </c>
      <c r="AE465" s="41">
        <f t="shared" si="199"/>
        <v>416.97300000000001</v>
      </c>
      <c r="AF465" s="41">
        <f t="shared" si="200"/>
        <v>416.97300000000001</v>
      </c>
      <c r="AG465" s="41">
        <f t="shared" si="201"/>
        <v>0</v>
      </c>
      <c r="AH465" s="41" t="str">
        <f t="shared" si="202"/>
        <v/>
      </c>
      <c r="AI465" s="41" t="str">
        <f t="shared" si="203"/>
        <v/>
      </c>
      <c r="AJ465" s="41" t="str">
        <f t="shared" si="204"/>
        <v/>
      </c>
      <c r="AK465" s="41" t="str">
        <f t="shared" si="205"/>
        <v/>
      </c>
      <c r="AL465" s="44">
        <f t="shared" si="206"/>
        <v>416.97</v>
      </c>
      <c r="AM465" s="44">
        <f t="shared" si="207"/>
        <v>471.61</v>
      </c>
      <c r="AN465" s="40">
        <f t="shared" si="208"/>
        <v>27239</v>
      </c>
      <c r="AO465" s="45">
        <f t="shared" si="209"/>
        <v>2.8574476651868366E-2</v>
      </c>
      <c r="AP465" s="40">
        <f t="shared" si="210"/>
        <v>471.13597103600563</v>
      </c>
      <c r="AQ465" s="41">
        <v>0</v>
      </c>
      <c r="AR465" s="40">
        <f t="shared" si="211"/>
        <v>11222</v>
      </c>
      <c r="AS465" s="40">
        <f t="shared" si="212"/>
        <v>1190</v>
      </c>
      <c r="AT465" s="40">
        <f t="shared" si="213"/>
        <v>757.90000000000009</v>
      </c>
      <c r="AU465" s="40">
        <f t="shared" si="214"/>
        <v>9993</v>
      </c>
      <c r="AV465" s="46">
        <f t="shared" si="215"/>
        <v>11222</v>
      </c>
      <c r="AW465" s="40">
        <f>AX465-AV465</f>
        <v>0</v>
      </c>
      <c r="AX465" s="59">
        <f>IF(D465&gt;AV465,AV465+(D465-AV465),AV465)</f>
        <v>11222</v>
      </c>
    </row>
    <row r="466" spans="1:50" ht="15" customHeight="1" x14ac:dyDescent="0.25">
      <c r="A466" s="51">
        <v>49</v>
      </c>
      <c r="B466" s="51">
        <v>700</v>
      </c>
      <c r="C466" s="52" t="s">
        <v>362</v>
      </c>
      <c r="D466" s="39">
        <v>5811</v>
      </c>
      <c r="E466" s="40">
        <v>0</v>
      </c>
      <c r="F466" s="41">
        <v>38</v>
      </c>
      <c r="G466" s="40">
        <v>40</v>
      </c>
      <c r="H466" s="42">
        <v>2.5</v>
      </c>
      <c r="I466" s="41">
        <v>0</v>
      </c>
      <c r="J466" s="43">
        <f t="shared" si="189"/>
        <v>0</v>
      </c>
      <c r="K466" s="41">
        <v>3</v>
      </c>
      <c r="L466" s="41">
        <v>12</v>
      </c>
      <c r="M466" s="41">
        <v>7</v>
      </c>
      <c r="N466" s="41">
        <f t="shared" si="190"/>
        <v>25</v>
      </c>
      <c r="O466" s="41">
        <f t="shared" si="191"/>
        <v>58.333300000000001</v>
      </c>
      <c r="P466" s="41">
        <v>49</v>
      </c>
      <c r="Q466" s="41">
        <v>51</v>
      </c>
      <c r="R466" s="41">
        <v>45</v>
      </c>
      <c r="S466" s="41">
        <v>29</v>
      </c>
      <c r="T466" s="57">
        <v>38</v>
      </c>
      <c r="U466" s="53">
        <f t="shared" si="192"/>
        <v>51</v>
      </c>
      <c r="V466" s="44">
        <f t="shared" si="193"/>
        <v>21.57</v>
      </c>
      <c r="W466" s="54">
        <v>14983</v>
      </c>
      <c r="X466" s="55">
        <v>4453</v>
      </c>
      <c r="Y466" s="41">
        <v>0.54856547597903926</v>
      </c>
      <c r="Z466" s="41">
        <f t="shared" si="194"/>
        <v>69.271600000000007</v>
      </c>
      <c r="AA466" s="41">
        <f t="shared" si="195"/>
        <v>0</v>
      </c>
      <c r="AB466" s="41">
        <f t="shared" si="196"/>
        <v>0.426315</v>
      </c>
      <c r="AC466" s="41" t="str">
        <f t="shared" si="197"/>
        <v/>
      </c>
      <c r="AD466" s="41" t="str">
        <f t="shared" si="198"/>
        <v/>
      </c>
      <c r="AE466" s="41">
        <f t="shared" si="199"/>
        <v>410</v>
      </c>
      <c r="AF466" s="41">
        <f t="shared" si="200"/>
        <v>410</v>
      </c>
      <c r="AG466" s="41">
        <f t="shared" si="201"/>
        <v>0</v>
      </c>
      <c r="AH466" s="41" t="str">
        <f t="shared" si="202"/>
        <v/>
      </c>
      <c r="AI466" s="41" t="str">
        <f t="shared" si="203"/>
        <v/>
      </c>
      <c r="AJ466" s="41" t="str">
        <f t="shared" si="204"/>
        <v/>
      </c>
      <c r="AK466" s="41" t="str">
        <f t="shared" si="205"/>
        <v/>
      </c>
      <c r="AL466" s="44">
        <f t="shared" si="206"/>
        <v>410</v>
      </c>
      <c r="AM466" s="44">
        <f t="shared" si="207"/>
        <v>463.72</v>
      </c>
      <c r="AN466" s="40">
        <f t="shared" si="208"/>
        <v>12161</v>
      </c>
      <c r="AO466" s="45">
        <f t="shared" si="209"/>
        <v>2.8574476651868366E-2</v>
      </c>
      <c r="AP466" s="40">
        <f t="shared" si="210"/>
        <v>181.44792673936414</v>
      </c>
      <c r="AQ466" s="41">
        <v>0</v>
      </c>
      <c r="AR466" s="40">
        <f t="shared" si="211"/>
        <v>5992</v>
      </c>
      <c r="AS466" s="40">
        <f t="shared" si="212"/>
        <v>400</v>
      </c>
      <c r="AT466" s="40">
        <f t="shared" si="213"/>
        <v>222.65</v>
      </c>
      <c r="AU466" s="40">
        <f t="shared" si="214"/>
        <v>5588</v>
      </c>
      <c r="AV466" s="46">
        <f t="shared" si="215"/>
        <v>5992</v>
      </c>
      <c r="AW466" s="40">
        <f>AX466-AV466</f>
        <v>0</v>
      </c>
      <c r="AX466" s="59">
        <f>IF(D466&gt;AV466,AV466+(D466-AV466),AV466)</f>
        <v>5992</v>
      </c>
    </row>
    <row r="467" spans="1:50" ht="15" customHeight="1" x14ac:dyDescent="0.25">
      <c r="A467" s="51">
        <v>49</v>
      </c>
      <c r="B467" s="51">
        <v>800</v>
      </c>
      <c r="C467" s="52" t="s">
        <v>443</v>
      </c>
      <c r="D467" s="39">
        <v>8342</v>
      </c>
      <c r="E467" s="40">
        <v>0</v>
      </c>
      <c r="F467" s="41">
        <v>104</v>
      </c>
      <c r="G467" s="40">
        <v>99</v>
      </c>
      <c r="H467" s="42">
        <v>2.1059999999999999</v>
      </c>
      <c r="I467" s="41">
        <v>0</v>
      </c>
      <c r="J467" s="43">
        <f t="shared" si="189"/>
        <v>0</v>
      </c>
      <c r="K467" s="41">
        <v>27</v>
      </c>
      <c r="L467" s="41">
        <v>70</v>
      </c>
      <c r="M467" s="41">
        <v>14</v>
      </c>
      <c r="N467" s="41">
        <f t="shared" si="190"/>
        <v>38.571399999999997</v>
      </c>
      <c r="O467" s="41">
        <f t="shared" si="191"/>
        <v>20</v>
      </c>
      <c r="P467" s="41">
        <v>161</v>
      </c>
      <c r="Q467" s="41">
        <v>150</v>
      </c>
      <c r="R467" s="41">
        <v>112</v>
      </c>
      <c r="S467" s="41">
        <v>99</v>
      </c>
      <c r="T467" s="57">
        <v>104</v>
      </c>
      <c r="U467" s="53">
        <f t="shared" si="192"/>
        <v>161</v>
      </c>
      <c r="V467" s="44">
        <f t="shared" si="193"/>
        <v>38.51</v>
      </c>
      <c r="W467" s="54">
        <v>66179</v>
      </c>
      <c r="X467" s="55">
        <v>27000</v>
      </c>
      <c r="Y467" s="41">
        <v>0.45066425018185413</v>
      </c>
      <c r="Z467" s="41">
        <f t="shared" si="194"/>
        <v>230.7705</v>
      </c>
      <c r="AA467" s="41">
        <f t="shared" si="195"/>
        <v>0</v>
      </c>
      <c r="AB467" s="41">
        <f t="shared" si="196"/>
        <v>0.426315</v>
      </c>
      <c r="AC467" s="41" t="str">
        <f t="shared" si="197"/>
        <v/>
      </c>
      <c r="AD467" s="41" t="str">
        <f t="shared" si="198"/>
        <v/>
      </c>
      <c r="AE467" s="41">
        <f t="shared" si="199"/>
        <v>410</v>
      </c>
      <c r="AF467" s="41">
        <f t="shared" si="200"/>
        <v>410</v>
      </c>
      <c r="AG467" s="41">
        <f t="shared" si="201"/>
        <v>0</v>
      </c>
      <c r="AH467" s="41" t="str">
        <f t="shared" si="202"/>
        <v/>
      </c>
      <c r="AI467" s="41" t="str">
        <f t="shared" si="203"/>
        <v/>
      </c>
      <c r="AJ467" s="41" t="str">
        <f t="shared" si="204"/>
        <v/>
      </c>
      <c r="AK467" s="41" t="str">
        <f t="shared" si="205"/>
        <v/>
      </c>
      <c r="AL467" s="44">
        <f t="shared" si="206"/>
        <v>410</v>
      </c>
      <c r="AM467" s="44">
        <f t="shared" si="207"/>
        <v>463.72</v>
      </c>
      <c r="AN467" s="40">
        <f t="shared" si="208"/>
        <v>17695</v>
      </c>
      <c r="AO467" s="45">
        <f t="shared" si="209"/>
        <v>2.8574476651868366E-2</v>
      </c>
      <c r="AP467" s="40">
        <f t="shared" si="210"/>
        <v>267.25708012492481</v>
      </c>
      <c r="AQ467" s="41">
        <v>0</v>
      </c>
      <c r="AR467" s="40">
        <f t="shared" si="211"/>
        <v>8609</v>
      </c>
      <c r="AS467" s="40">
        <f t="shared" si="212"/>
        <v>990</v>
      </c>
      <c r="AT467" s="40">
        <f t="shared" si="213"/>
        <v>1350</v>
      </c>
      <c r="AU467" s="40">
        <f t="shared" si="214"/>
        <v>7352</v>
      </c>
      <c r="AV467" s="46">
        <f t="shared" si="215"/>
        <v>8609</v>
      </c>
      <c r="AW467" s="40">
        <f>AX467-AV467</f>
        <v>0</v>
      </c>
      <c r="AX467" s="59">
        <f>IF(D467&gt;AV467,AV467+(D467-AV467),AV467)</f>
        <v>8609</v>
      </c>
    </row>
    <row r="468" spans="1:50" ht="15" customHeight="1" x14ac:dyDescent="0.25">
      <c r="A468" s="51">
        <v>49</v>
      </c>
      <c r="B468" s="51">
        <v>1000</v>
      </c>
      <c r="C468" s="52" t="s">
        <v>461</v>
      </c>
      <c r="D468" s="39">
        <v>2782660</v>
      </c>
      <c r="E468" s="40">
        <v>0</v>
      </c>
      <c r="F468" s="41">
        <v>8343</v>
      </c>
      <c r="G468" s="40">
        <v>8929</v>
      </c>
      <c r="H468" s="42">
        <v>2.181</v>
      </c>
      <c r="I468" s="41">
        <v>5035</v>
      </c>
      <c r="J468" s="43">
        <f t="shared" si="189"/>
        <v>0.56389999999999996</v>
      </c>
      <c r="K468" s="41">
        <v>1028</v>
      </c>
      <c r="L468" s="41">
        <v>4035</v>
      </c>
      <c r="M468" s="41">
        <v>1035</v>
      </c>
      <c r="N468" s="41">
        <f t="shared" si="190"/>
        <v>25.477100000000004</v>
      </c>
      <c r="O468" s="41">
        <f t="shared" si="191"/>
        <v>25.650600000000001</v>
      </c>
      <c r="P468" s="41">
        <v>7467</v>
      </c>
      <c r="Q468" s="41">
        <v>7250</v>
      </c>
      <c r="R468" s="41">
        <v>7232</v>
      </c>
      <c r="S468" s="41">
        <v>7719</v>
      </c>
      <c r="T468" s="53">
        <v>8343</v>
      </c>
      <c r="U468" s="53">
        <f t="shared" si="192"/>
        <v>8343</v>
      </c>
      <c r="V468" s="44">
        <f t="shared" si="193"/>
        <v>0</v>
      </c>
      <c r="W468" s="54">
        <v>6231058</v>
      </c>
      <c r="X468" s="55">
        <v>3936203</v>
      </c>
      <c r="Y468" s="41">
        <v>7.7767279230637358</v>
      </c>
      <c r="Z468" s="41">
        <f t="shared" si="194"/>
        <v>1072.8162</v>
      </c>
      <c r="AA468" s="41">
        <f t="shared" si="195"/>
        <v>0</v>
      </c>
      <c r="AB468" s="41">
        <f t="shared" si="196"/>
        <v>0.426315</v>
      </c>
      <c r="AC468" s="41" t="str">
        <f t="shared" si="197"/>
        <v/>
      </c>
      <c r="AD468" s="41" t="str">
        <f t="shared" si="198"/>
        <v/>
      </c>
      <c r="AE468" s="41" t="str">
        <f t="shared" si="199"/>
        <v/>
      </c>
      <c r="AF468" s="41" t="str">
        <f t="shared" si="200"/>
        <v/>
      </c>
      <c r="AG468" s="41">
        <f t="shared" si="201"/>
        <v>670.90988109</v>
      </c>
      <c r="AH468" s="41" t="str">
        <f t="shared" si="202"/>
        <v/>
      </c>
      <c r="AI468" s="41" t="str">
        <f t="shared" si="203"/>
        <v/>
      </c>
      <c r="AJ468" s="41" t="str">
        <f t="shared" si="204"/>
        <v/>
      </c>
      <c r="AK468" s="41" t="str">
        <f t="shared" si="205"/>
        <v/>
      </c>
      <c r="AL468" s="44">
        <f t="shared" si="206"/>
        <v>670.91</v>
      </c>
      <c r="AM468" s="44">
        <f t="shared" si="207"/>
        <v>758.82</v>
      </c>
      <c r="AN468" s="40">
        <f t="shared" si="208"/>
        <v>4119110</v>
      </c>
      <c r="AO468" s="45">
        <f t="shared" si="209"/>
        <v>2.8574476651868366E-2</v>
      </c>
      <c r="AP468" s="40">
        <f t="shared" si="210"/>
        <v>38188.359321389478</v>
      </c>
      <c r="AQ468" s="41">
        <v>0</v>
      </c>
      <c r="AR468" s="40">
        <f t="shared" si="211"/>
        <v>2820848</v>
      </c>
      <c r="AS468" s="40">
        <f t="shared" si="212"/>
        <v>89290</v>
      </c>
      <c r="AT468" s="40">
        <f t="shared" si="213"/>
        <v>196810.15000000002</v>
      </c>
      <c r="AU468" s="40">
        <f t="shared" si="214"/>
        <v>2693370</v>
      </c>
      <c r="AV468" s="46">
        <f t="shared" si="215"/>
        <v>2820848</v>
      </c>
      <c r="AW468" s="40">
        <f>AX468-AV468</f>
        <v>0</v>
      </c>
      <c r="AX468" s="59">
        <f>IF(D468&gt;AV468,AV468+(D468-AV468),AV468)</f>
        <v>2820848</v>
      </c>
    </row>
    <row r="469" spans="1:50" ht="15" customHeight="1" x14ac:dyDescent="0.25">
      <c r="A469" s="51">
        <v>49</v>
      </c>
      <c r="B469" s="51">
        <v>1200</v>
      </c>
      <c r="C469" s="52" t="s">
        <v>616</v>
      </c>
      <c r="D469" s="39">
        <v>456686</v>
      </c>
      <c r="E469" s="40">
        <v>0</v>
      </c>
      <c r="F469" s="41">
        <v>1393</v>
      </c>
      <c r="G469" s="40">
        <v>1389</v>
      </c>
      <c r="H469" s="42">
        <v>2.1920000000000002</v>
      </c>
      <c r="I469" s="41">
        <v>854</v>
      </c>
      <c r="J469" s="43">
        <f t="shared" si="189"/>
        <v>0.61480000000000001</v>
      </c>
      <c r="K469" s="41">
        <v>116</v>
      </c>
      <c r="L469" s="41">
        <v>649</v>
      </c>
      <c r="M469" s="41">
        <v>111</v>
      </c>
      <c r="N469" s="41">
        <f t="shared" si="190"/>
        <v>17.873699999999999</v>
      </c>
      <c r="O469" s="41">
        <f t="shared" si="191"/>
        <v>17.103199999999998</v>
      </c>
      <c r="P469" s="41">
        <v>893</v>
      </c>
      <c r="Q469" s="41">
        <v>1018</v>
      </c>
      <c r="R469" s="41">
        <v>1014</v>
      </c>
      <c r="S469" s="41">
        <v>1277</v>
      </c>
      <c r="T469" s="53">
        <v>1393</v>
      </c>
      <c r="U469" s="53">
        <f t="shared" si="192"/>
        <v>1393</v>
      </c>
      <c r="V469" s="44">
        <f t="shared" si="193"/>
        <v>0.28999999999999998</v>
      </c>
      <c r="W469" s="54">
        <v>899882</v>
      </c>
      <c r="X469" s="55">
        <v>324885</v>
      </c>
      <c r="Y469" s="41">
        <v>1.3542236489126591</v>
      </c>
      <c r="Z469" s="41">
        <f t="shared" si="194"/>
        <v>1028.6335999999999</v>
      </c>
      <c r="AA469" s="41">
        <f t="shared" si="195"/>
        <v>0</v>
      </c>
      <c r="AB469" s="41">
        <f t="shared" si="196"/>
        <v>0.426315</v>
      </c>
      <c r="AC469" s="41" t="str">
        <f t="shared" si="197"/>
        <v/>
      </c>
      <c r="AD469" s="41" t="str">
        <f t="shared" si="198"/>
        <v/>
      </c>
      <c r="AE469" s="41">
        <f t="shared" si="199"/>
        <v>883.06299999999999</v>
      </c>
      <c r="AF469" s="41">
        <f t="shared" si="200"/>
        <v>630</v>
      </c>
      <c r="AG469" s="41">
        <f t="shared" si="201"/>
        <v>0</v>
      </c>
      <c r="AH469" s="41" t="str">
        <f t="shared" si="202"/>
        <v/>
      </c>
      <c r="AI469" s="41" t="str">
        <f t="shared" si="203"/>
        <v/>
      </c>
      <c r="AJ469" s="41" t="str">
        <f t="shared" si="204"/>
        <v/>
      </c>
      <c r="AK469" s="41" t="str">
        <f t="shared" si="205"/>
        <v/>
      </c>
      <c r="AL469" s="44">
        <f t="shared" si="206"/>
        <v>630</v>
      </c>
      <c r="AM469" s="44">
        <f t="shared" si="207"/>
        <v>712.55</v>
      </c>
      <c r="AN469" s="40">
        <f t="shared" si="208"/>
        <v>606099</v>
      </c>
      <c r="AO469" s="45">
        <f t="shared" si="209"/>
        <v>2.8574476651868366E-2</v>
      </c>
      <c r="AP469" s="40">
        <f t="shared" si="210"/>
        <v>4269.3982799856085</v>
      </c>
      <c r="AQ469" s="41">
        <v>0</v>
      </c>
      <c r="AR469" s="40">
        <f t="shared" si="211"/>
        <v>460955</v>
      </c>
      <c r="AS469" s="40">
        <f t="shared" si="212"/>
        <v>13890</v>
      </c>
      <c r="AT469" s="40">
        <f t="shared" si="213"/>
        <v>16244.25</v>
      </c>
      <c r="AU469" s="40">
        <f t="shared" si="214"/>
        <v>442796</v>
      </c>
      <c r="AV469" s="46">
        <f t="shared" si="215"/>
        <v>460955</v>
      </c>
      <c r="AW469" s="40">
        <f>AX469-AV469</f>
        <v>0</v>
      </c>
      <c r="AX469" s="59">
        <f>IF(D469&gt;AV469,AV469+(D469-AV469),AV469)</f>
        <v>460955</v>
      </c>
    </row>
    <row r="470" spans="1:50" ht="15" customHeight="1" x14ac:dyDescent="0.25">
      <c r="A470" s="51">
        <v>49</v>
      </c>
      <c r="B470" s="51">
        <v>1300</v>
      </c>
      <c r="C470" s="52" t="s">
        <v>636</v>
      </c>
      <c r="D470" s="39">
        <v>194832</v>
      </c>
      <c r="E470" s="40">
        <v>0</v>
      </c>
      <c r="F470" s="41">
        <v>650</v>
      </c>
      <c r="G470" s="40">
        <v>629</v>
      </c>
      <c r="H470" s="42">
        <v>2.4039999999999999</v>
      </c>
      <c r="I470" s="41">
        <v>158</v>
      </c>
      <c r="J470" s="43">
        <f t="shared" si="189"/>
        <v>0.25119999999999998</v>
      </c>
      <c r="K470" s="41">
        <v>28</v>
      </c>
      <c r="L470" s="41">
        <v>273</v>
      </c>
      <c r="M470" s="41">
        <v>51</v>
      </c>
      <c r="N470" s="41">
        <f t="shared" si="190"/>
        <v>10.256400000000001</v>
      </c>
      <c r="O470" s="41">
        <f t="shared" si="191"/>
        <v>18.6813</v>
      </c>
      <c r="P470" s="41">
        <v>536</v>
      </c>
      <c r="Q470" s="41">
        <v>527</v>
      </c>
      <c r="R470" s="41">
        <v>571</v>
      </c>
      <c r="S470" s="41">
        <v>535</v>
      </c>
      <c r="T470" s="57">
        <v>650</v>
      </c>
      <c r="U470" s="53">
        <f t="shared" si="192"/>
        <v>650</v>
      </c>
      <c r="V470" s="44">
        <f t="shared" si="193"/>
        <v>3.23</v>
      </c>
      <c r="W470" s="54">
        <v>275186</v>
      </c>
      <c r="X470" s="55">
        <v>162849</v>
      </c>
      <c r="Y470" s="41">
        <v>2.0529627936500092</v>
      </c>
      <c r="Z470" s="41">
        <f t="shared" si="194"/>
        <v>316.61559999999997</v>
      </c>
      <c r="AA470" s="41">
        <f t="shared" si="195"/>
        <v>0</v>
      </c>
      <c r="AB470" s="41">
        <f t="shared" si="196"/>
        <v>0.426315</v>
      </c>
      <c r="AC470" s="41" t="str">
        <f t="shared" si="197"/>
        <v/>
      </c>
      <c r="AD470" s="41" t="str">
        <f t="shared" si="198"/>
        <v/>
      </c>
      <c r="AE470" s="41">
        <f t="shared" si="199"/>
        <v>604.14300000000003</v>
      </c>
      <c r="AF470" s="41">
        <f t="shared" si="200"/>
        <v>604.14300000000003</v>
      </c>
      <c r="AG470" s="41">
        <f t="shared" si="201"/>
        <v>0</v>
      </c>
      <c r="AH470" s="41" t="str">
        <f t="shared" si="202"/>
        <v/>
      </c>
      <c r="AI470" s="41" t="str">
        <f t="shared" si="203"/>
        <v/>
      </c>
      <c r="AJ470" s="41" t="str">
        <f t="shared" si="204"/>
        <v/>
      </c>
      <c r="AK470" s="41" t="str">
        <f t="shared" si="205"/>
        <v/>
      </c>
      <c r="AL470" s="44">
        <f t="shared" si="206"/>
        <v>604.14</v>
      </c>
      <c r="AM470" s="44">
        <f t="shared" si="207"/>
        <v>683.3</v>
      </c>
      <c r="AN470" s="40">
        <f t="shared" si="208"/>
        <v>312480</v>
      </c>
      <c r="AO470" s="45">
        <f t="shared" si="209"/>
        <v>2.8574476651868366E-2</v>
      </c>
      <c r="AP470" s="40">
        <f t="shared" si="210"/>
        <v>3361.7300291390097</v>
      </c>
      <c r="AQ470" s="41">
        <v>0</v>
      </c>
      <c r="AR470" s="40">
        <f t="shared" si="211"/>
        <v>198194</v>
      </c>
      <c r="AS470" s="40">
        <f t="shared" si="212"/>
        <v>6290</v>
      </c>
      <c r="AT470" s="40">
        <f t="shared" si="213"/>
        <v>8142.4500000000007</v>
      </c>
      <c r="AU470" s="40">
        <f t="shared" si="214"/>
        <v>188542</v>
      </c>
      <c r="AV470" s="46">
        <f t="shared" si="215"/>
        <v>198194</v>
      </c>
      <c r="AW470" s="40">
        <f>AX470-AV470</f>
        <v>0</v>
      </c>
      <c r="AX470" s="59">
        <f>IF(D470&gt;AV470,AV470+(D470-AV470),AV470)</f>
        <v>198194</v>
      </c>
    </row>
    <row r="471" spans="1:50" ht="15" customHeight="1" x14ac:dyDescent="0.25">
      <c r="A471" s="51">
        <v>49</v>
      </c>
      <c r="B471" s="51">
        <v>1400</v>
      </c>
      <c r="C471" s="52" t="s">
        <v>667</v>
      </c>
      <c r="D471" s="39">
        <v>339262</v>
      </c>
      <c r="E471" s="40">
        <v>0</v>
      </c>
      <c r="F471" s="41">
        <v>1242</v>
      </c>
      <c r="G471" s="40">
        <v>1255</v>
      </c>
      <c r="H471" s="42">
        <v>2.6669999999999998</v>
      </c>
      <c r="I471" s="41">
        <v>441</v>
      </c>
      <c r="J471" s="43">
        <f t="shared" si="189"/>
        <v>0.35139999999999999</v>
      </c>
      <c r="K471" s="41">
        <v>98</v>
      </c>
      <c r="L471" s="41">
        <v>525</v>
      </c>
      <c r="M471" s="41">
        <v>65</v>
      </c>
      <c r="N471" s="41">
        <f t="shared" si="190"/>
        <v>18.666699999999999</v>
      </c>
      <c r="O471" s="41">
        <f t="shared" si="191"/>
        <v>12.381</v>
      </c>
      <c r="P471" s="41">
        <v>534</v>
      </c>
      <c r="Q471" s="41">
        <v>660</v>
      </c>
      <c r="R471" s="41">
        <v>802</v>
      </c>
      <c r="S471" s="41">
        <v>816</v>
      </c>
      <c r="T471" s="53">
        <v>1242</v>
      </c>
      <c r="U471" s="53">
        <f t="shared" si="192"/>
        <v>1242</v>
      </c>
      <c r="V471" s="44">
        <f t="shared" si="193"/>
        <v>0</v>
      </c>
      <c r="W471" s="54">
        <v>836555</v>
      </c>
      <c r="X471" s="55">
        <v>352766</v>
      </c>
      <c r="Y471" s="41">
        <v>1.9873119103254533</v>
      </c>
      <c r="Z471" s="41">
        <f t="shared" si="194"/>
        <v>624.96479999999997</v>
      </c>
      <c r="AA471" s="41">
        <f t="shared" si="195"/>
        <v>0</v>
      </c>
      <c r="AB471" s="41">
        <f t="shared" si="196"/>
        <v>0.426315</v>
      </c>
      <c r="AC471" s="41" t="str">
        <f t="shared" si="197"/>
        <v/>
      </c>
      <c r="AD471" s="41" t="str">
        <f t="shared" si="198"/>
        <v/>
      </c>
      <c r="AE471" s="41">
        <f t="shared" si="199"/>
        <v>833.88499999999999</v>
      </c>
      <c r="AF471" s="41">
        <f t="shared" si="200"/>
        <v>630</v>
      </c>
      <c r="AG471" s="41">
        <f t="shared" si="201"/>
        <v>0</v>
      </c>
      <c r="AH471" s="41" t="str">
        <f t="shared" si="202"/>
        <v/>
      </c>
      <c r="AI471" s="41" t="str">
        <f t="shared" si="203"/>
        <v/>
      </c>
      <c r="AJ471" s="41" t="str">
        <f t="shared" si="204"/>
        <v/>
      </c>
      <c r="AK471" s="41" t="str">
        <f t="shared" si="205"/>
        <v/>
      </c>
      <c r="AL471" s="44">
        <f t="shared" si="206"/>
        <v>630</v>
      </c>
      <c r="AM471" s="44">
        <f t="shared" si="207"/>
        <v>712.55</v>
      </c>
      <c r="AN471" s="40">
        <f t="shared" si="208"/>
        <v>537614</v>
      </c>
      <c r="AO471" s="45">
        <f t="shared" si="209"/>
        <v>2.8574476651868366E-2</v>
      </c>
      <c r="AP471" s="40">
        <f t="shared" si="210"/>
        <v>5667.8045928513939</v>
      </c>
      <c r="AQ471" s="41">
        <v>0</v>
      </c>
      <c r="AR471" s="40">
        <f t="shared" si="211"/>
        <v>344930</v>
      </c>
      <c r="AS471" s="40">
        <f t="shared" si="212"/>
        <v>12550</v>
      </c>
      <c r="AT471" s="40">
        <f t="shared" si="213"/>
        <v>17638.3</v>
      </c>
      <c r="AU471" s="40">
        <f t="shared" si="214"/>
        <v>326712</v>
      </c>
      <c r="AV471" s="46">
        <f t="shared" si="215"/>
        <v>344930</v>
      </c>
      <c r="AW471" s="40">
        <f>AX471-AV471</f>
        <v>0</v>
      </c>
      <c r="AX471" s="59">
        <f>IF(D471&gt;AV471,AV471+(D471-AV471),AV471)</f>
        <v>344930</v>
      </c>
    </row>
    <row r="472" spans="1:50" ht="15" customHeight="1" x14ac:dyDescent="0.25">
      <c r="A472" s="51">
        <v>49</v>
      </c>
      <c r="B472" s="51">
        <v>1500</v>
      </c>
      <c r="C472" s="52" t="s">
        <v>704</v>
      </c>
      <c r="D472" s="39">
        <v>23828</v>
      </c>
      <c r="E472" s="40">
        <v>0</v>
      </c>
      <c r="F472" s="41">
        <v>195</v>
      </c>
      <c r="G472" s="40">
        <v>189</v>
      </c>
      <c r="H472" s="42">
        <v>2.198</v>
      </c>
      <c r="I472" s="41">
        <v>14</v>
      </c>
      <c r="J472" s="43">
        <f t="shared" si="189"/>
        <v>7.4099999999999999E-2</v>
      </c>
      <c r="K472" s="41">
        <v>21</v>
      </c>
      <c r="L472" s="41">
        <v>85</v>
      </c>
      <c r="M472" s="41">
        <v>20</v>
      </c>
      <c r="N472" s="41">
        <f t="shared" si="190"/>
        <v>24.7059</v>
      </c>
      <c r="O472" s="41">
        <f t="shared" si="191"/>
        <v>23.529399999999999</v>
      </c>
      <c r="P472" s="41">
        <v>189</v>
      </c>
      <c r="Q472" s="41">
        <v>219</v>
      </c>
      <c r="R472" s="41">
        <v>199</v>
      </c>
      <c r="S472" s="41">
        <v>196</v>
      </c>
      <c r="T472" s="57">
        <v>195</v>
      </c>
      <c r="U472" s="53">
        <f t="shared" si="192"/>
        <v>219</v>
      </c>
      <c r="V472" s="44">
        <f t="shared" si="193"/>
        <v>13.7</v>
      </c>
      <c r="W472" s="54">
        <v>134879</v>
      </c>
      <c r="X472" s="55">
        <v>54321</v>
      </c>
      <c r="Y472" s="41">
        <v>4.1692892013399288</v>
      </c>
      <c r="Z472" s="41">
        <f t="shared" si="194"/>
        <v>46.770600000000002</v>
      </c>
      <c r="AA472" s="41">
        <f t="shared" si="195"/>
        <v>0</v>
      </c>
      <c r="AB472" s="41">
        <f t="shared" si="196"/>
        <v>0.426315</v>
      </c>
      <c r="AC472" s="41" t="str">
        <f t="shared" si="197"/>
        <v/>
      </c>
      <c r="AD472" s="41" t="str">
        <f t="shared" si="198"/>
        <v/>
      </c>
      <c r="AE472" s="41">
        <f t="shared" si="199"/>
        <v>442.66300000000001</v>
      </c>
      <c r="AF472" s="41">
        <f t="shared" si="200"/>
        <v>442.66300000000001</v>
      </c>
      <c r="AG472" s="41">
        <f t="shared" si="201"/>
        <v>0</v>
      </c>
      <c r="AH472" s="41" t="str">
        <f t="shared" si="202"/>
        <v/>
      </c>
      <c r="AI472" s="41" t="str">
        <f t="shared" si="203"/>
        <v/>
      </c>
      <c r="AJ472" s="41" t="str">
        <f t="shared" si="204"/>
        <v/>
      </c>
      <c r="AK472" s="41" t="str">
        <f t="shared" si="205"/>
        <v/>
      </c>
      <c r="AL472" s="44">
        <f t="shared" si="206"/>
        <v>442.66</v>
      </c>
      <c r="AM472" s="44">
        <f t="shared" si="207"/>
        <v>500.66</v>
      </c>
      <c r="AN472" s="40">
        <f t="shared" si="208"/>
        <v>37124</v>
      </c>
      <c r="AO472" s="45">
        <f t="shared" si="209"/>
        <v>2.8574476651868366E-2</v>
      </c>
      <c r="AP472" s="40">
        <f t="shared" si="210"/>
        <v>379.92624156324177</v>
      </c>
      <c r="AQ472" s="41">
        <v>0</v>
      </c>
      <c r="AR472" s="40">
        <f t="shared" si="211"/>
        <v>24208</v>
      </c>
      <c r="AS472" s="40">
        <f t="shared" si="212"/>
        <v>1890</v>
      </c>
      <c r="AT472" s="40">
        <f t="shared" si="213"/>
        <v>2716.05</v>
      </c>
      <c r="AU472" s="40">
        <f t="shared" si="214"/>
        <v>21938</v>
      </c>
      <c r="AV472" s="46">
        <f t="shared" si="215"/>
        <v>24208</v>
      </c>
      <c r="AW472" s="40">
        <f>AX472-AV472</f>
        <v>0</v>
      </c>
      <c r="AX472" s="59">
        <f>IF(D472&gt;AV472,AV472+(D472-AV472),AV472)</f>
        <v>24208</v>
      </c>
    </row>
    <row r="473" spans="1:50" ht="15" customHeight="1" x14ac:dyDescent="0.25">
      <c r="A473" s="51">
        <v>49</v>
      </c>
      <c r="B473" s="51">
        <v>1600</v>
      </c>
      <c r="C473" s="52" t="s">
        <v>750</v>
      </c>
      <c r="D473" s="39">
        <v>94229</v>
      </c>
      <c r="E473" s="40">
        <v>0</v>
      </c>
      <c r="F473" s="41">
        <v>350</v>
      </c>
      <c r="G473" s="40">
        <v>353</v>
      </c>
      <c r="H473" s="42">
        <v>2.4340000000000002</v>
      </c>
      <c r="I473" s="41">
        <v>154</v>
      </c>
      <c r="J473" s="43">
        <f t="shared" si="189"/>
        <v>0.43630000000000002</v>
      </c>
      <c r="K473" s="41">
        <v>60</v>
      </c>
      <c r="L473" s="41">
        <v>153</v>
      </c>
      <c r="M473" s="41">
        <v>17</v>
      </c>
      <c r="N473" s="41">
        <f t="shared" si="190"/>
        <v>39.215699999999998</v>
      </c>
      <c r="O473" s="41">
        <f t="shared" si="191"/>
        <v>11.1111</v>
      </c>
      <c r="P473" s="41">
        <v>300</v>
      </c>
      <c r="Q473" s="41">
        <v>295</v>
      </c>
      <c r="R473" s="41">
        <v>324</v>
      </c>
      <c r="S473" s="41">
        <v>351</v>
      </c>
      <c r="T473" s="57">
        <v>350</v>
      </c>
      <c r="U473" s="53">
        <f t="shared" si="192"/>
        <v>351</v>
      </c>
      <c r="V473" s="44">
        <f t="shared" si="193"/>
        <v>0</v>
      </c>
      <c r="W473" s="54">
        <v>195833</v>
      </c>
      <c r="X473" s="55">
        <v>97301</v>
      </c>
      <c r="Y473" s="41">
        <v>0.52044719898316127</v>
      </c>
      <c r="Z473" s="41">
        <f t="shared" si="194"/>
        <v>672.49860000000001</v>
      </c>
      <c r="AA473" s="41">
        <f t="shared" si="195"/>
        <v>0</v>
      </c>
      <c r="AB473" s="41">
        <f t="shared" si="196"/>
        <v>0.426315</v>
      </c>
      <c r="AC473" s="41" t="str">
        <f t="shared" si="197"/>
        <v/>
      </c>
      <c r="AD473" s="41" t="str">
        <f t="shared" si="198"/>
        <v/>
      </c>
      <c r="AE473" s="41">
        <f t="shared" si="199"/>
        <v>502.851</v>
      </c>
      <c r="AF473" s="41">
        <f t="shared" si="200"/>
        <v>502.851</v>
      </c>
      <c r="AG473" s="41">
        <f t="shared" si="201"/>
        <v>0</v>
      </c>
      <c r="AH473" s="41" t="str">
        <f t="shared" si="202"/>
        <v/>
      </c>
      <c r="AI473" s="41" t="str">
        <f t="shared" si="203"/>
        <v/>
      </c>
      <c r="AJ473" s="41" t="str">
        <f t="shared" si="204"/>
        <v/>
      </c>
      <c r="AK473" s="41" t="str">
        <f t="shared" si="205"/>
        <v/>
      </c>
      <c r="AL473" s="44">
        <f t="shared" si="206"/>
        <v>502.85</v>
      </c>
      <c r="AM473" s="44">
        <f t="shared" si="207"/>
        <v>568.74</v>
      </c>
      <c r="AN473" s="40">
        <f t="shared" si="208"/>
        <v>117279</v>
      </c>
      <c r="AO473" s="45">
        <f t="shared" si="209"/>
        <v>2.8574476651868366E-2</v>
      </c>
      <c r="AP473" s="40">
        <f t="shared" si="210"/>
        <v>658.6416868255659</v>
      </c>
      <c r="AQ473" s="41">
        <v>0</v>
      </c>
      <c r="AR473" s="40">
        <f t="shared" si="211"/>
        <v>94888</v>
      </c>
      <c r="AS473" s="40">
        <f t="shared" si="212"/>
        <v>3530</v>
      </c>
      <c r="AT473" s="40">
        <f t="shared" si="213"/>
        <v>4865.05</v>
      </c>
      <c r="AU473" s="40">
        <f t="shared" si="214"/>
        <v>90699</v>
      </c>
      <c r="AV473" s="46">
        <f t="shared" si="215"/>
        <v>94888</v>
      </c>
      <c r="AW473" s="40">
        <f>AX473-AV473</f>
        <v>0</v>
      </c>
      <c r="AX473" s="59">
        <f>IF(D473&gt;AV473,AV473+(D473-AV473),AV473)</f>
        <v>94888</v>
      </c>
    </row>
    <row r="474" spans="1:50" ht="15" customHeight="1" x14ac:dyDescent="0.25">
      <c r="A474" s="51">
        <v>49</v>
      </c>
      <c r="B474" s="51">
        <v>1700</v>
      </c>
      <c r="C474" s="52" t="s">
        <v>774</v>
      </c>
      <c r="D474" s="39">
        <v>91948</v>
      </c>
      <c r="E474" s="40">
        <v>0</v>
      </c>
      <c r="F474" s="41">
        <v>427</v>
      </c>
      <c r="G474" s="40">
        <v>429</v>
      </c>
      <c r="H474" s="42">
        <v>2.246</v>
      </c>
      <c r="I474" s="41">
        <v>220</v>
      </c>
      <c r="J474" s="43">
        <f t="shared" si="189"/>
        <v>0.51280000000000003</v>
      </c>
      <c r="K474" s="41">
        <v>58</v>
      </c>
      <c r="L474" s="41">
        <v>210</v>
      </c>
      <c r="M474" s="41">
        <v>47</v>
      </c>
      <c r="N474" s="41">
        <f t="shared" si="190"/>
        <v>27.619</v>
      </c>
      <c r="O474" s="41">
        <f t="shared" si="191"/>
        <v>22.381</v>
      </c>
      <c r="P474" s="41">
        <v>312</v>
      </c>
      <c r="Q474" s="41">
        <v>400</v>
      </c>
      <c r="R474" s="41">
        <v>371</v>
      </c>
      <c r="S474" s="41">
        <v>424</v>
      </c>
      <c r="T474" s="57">
        <v>427</v>
      </c>
      <c r="U474" s="53">
        <f t="shared" si="192"/>
        <v>427</v>
      </c>
      <c r="V474" s="44">
        <f t="shared" si="193"/>
        <v>0</v>
      </c>
      <c r="W474" s="54">
        <v>295252</v>
      </c>
      <c r="X474" s="55">
        <v>207774</v>
      </c>
      <c r="Y474" s="41">
        <v>3.2355451067726957</v>
      </c>
      <c r="Z474" s="41">
        <f t="shared" si="194"/>
        <v>131.9716</v>
      </c>
      <c r="AA474" s="41">
        <f t="shared" si="195"/>
        <v>0</v>
      </c>
      <c r="AB474" s="41">
        <f t="shared" si="196"/>
        <v>0.426315</v>
      </c>
      <c r="AC474" s="41" t="str">
        <f t="shared" si="197"/>
        <v/>
      </c>
      <c r="AD474" s="41" t="str">
        <f t="shared" si="198"/>
        <v/>
      </c>
      <c r="AE474" s="41">
        <f t="shared" si="199"/>
        <v>530.74299999999994</v>
      </c>
      <c r="AF474" s="41">
        <f t="shared" si="200"/>
        <v>530.74299999999994</v>
      </c>
      <c r="AG474" s="41">
        <f t="shared" si="201"/>
        <v>0</v>
      </c>
      <c r="AH474" s="41" t="str">
        <f t="shared" si="202"/>
        <v/>
      </c>
      <c r="AI474" s="41" t="str">
        <f t="shared" si="203"/>
        <v/>
      </c>
      <c r="AJ474" s="41" t="str">
        <f t="shared" si="204"/>
        <v/>
      </c>
      <c r="AK474" s="41" t="str">
        <f t="shared" si="205"/>
        <v/>
      </c>
      <c r="AL474" s="44">
        <f t="shared" si="206"/>
        <v>530.74</v>
      </c>
      <c r="AM474" s="44">
        <f t="shared" si="207"/>
        <v>600.28</v>
      </c>
      <c r="AN474" s="40">
        <f t="shared" si="208"/>
        <v>131650</v>
      </c>
      <c r="AO474" s="45">
        <f t="shared" si="209"/>
        <v>2.8574476651868366E-2</v>
      </c>
      <c r="AP474" s="40">
        <f t="shared" si="210"/>
        <v>1134.4638720324779</v>
      </c>
      <c r="AQ474" s="41">
        <v>0</v>
      </c>
      <c r="AR474" s="40">
        <f t="shared" si="211"/>
        <v>93082</v>
      </c>
      <c r="AS474" s="40">
        <f t="shared" si="212"/>
        <v>4290</v>
      </c>
      <c r="AT474" s="40">
        <f t="shared" si="213"/>
        <v>10388.700000000001</v>
      </c>
      <c r="AU474" s="40">
        <f t="shared" si="214"/>
        <v>87658</v>
      </c>
      <c r="AV474" s="46">
        <f t="shared" si="215"/>
        <v>93082</v>
      </c>
      <c r="AW474" s="40">
        <f>AX474-AV474</f>
        <v>0</v>
      </c>
      <c r="AX474" s="59">
        <f>IF(D474&gt;AV474,AV474+(D474-AV474),AV474)</f>
        <v>93082</v>
      </c>
    </row>
    <row r="475" spans="1:50" ht="15" customHeight="1" x14ac:dyDescent="0.25">
      <c r="A475" s="51">
        <v>49</v>
      </c>
      <c r="B475" s="51">
        <v>7900</v>
      </c>
      <c r="C475" s="52" t="s">
        <v>541</v>
      </c>
      <c r="D475" s="39">
        <v>183729</v>
      </c>
      <c r="E475" s="40">
        <v>0</v>
      </c>
      <c r="F475" s="41">
        <v>671</v>
      </c>
      <c r="G475" s="40">
        <v>660</v>
      </c>
      <c r="H475" s="42">
        <v>2.1779999999999999</v>
      </c>
      <c r="I475" s="41">
        <v>309</v>
      </c>
      <c r="J475" s="43">
        <f t="shared" si="189"/>
        <v>0.46820000000000001</v>
      </c>
      <c r="K475" s="41">
        <v>36</v>
      </c>
      <c r="L475" s="41">
        <v>370</v>
      </c>
      <c r="M475" s="41">
        <v>85</v>
      </c>
      <c r="N475" s="41">
        <f t="shared" si="190"/>
        <v>9.7296999999999993</v>
      </c>
      <c r="O475" s="41">
        <f t="shared" si="191"/>
        <v>22.972999999999999</v>
      </c>
      <c r="P475" s="41">
        <v>351</v>
      </c>
      <c r="Q475" s="41">
        <v>444</v>
      </c>
      <c r="R475" s="41">
        <v>441</v>
      </c>
      <c r="S475" s="41">
        <v>585</v>
      </c>
      <c r="T475" s="57">
        <v>671</v>
      </c>
      <c r="U475" s="53">
        <f t="shared" si="192"/>
        <v>671</v>
      </c>
      <c r="V475" s="44">
        <f t="shared" si="193"/>
        <v>1.64</v>
      </c>
      <c r="W475" s="54">
        <v>436067</v>
      </c>
      <c r="X475" s="55">
        <v>378599</v>
      </c>
      <c r="Y475" s="41">
        <v>1.3840091151001472</v>
      </c>
      <c r="Z475" s="41">
        <f t="shared" si="194"/>
        <v>484.82339999999999</v>
      </c>
      <c r="AA475" s="41">
        <f t="shared" si="195"/>
        <v>0</v>
      </c>
      <c r="AB475" s="41">
        <f t="shared" si="196"/>
        <v>0.426315</v>
      </c>
      <c r="AC475" s="41" t="str">
        <f t="shared" si="197"/>
        <v/>
      </c>
      <c r="AD475" s="41" t="str">
        <f t="shared" si="198"/>
        <v/>
      </c>
      <c r="AE475" s="41">
        <f t="shared" si="199"/>
        <v>615.52</v>
      </c>
      <c r="AF475" s="41">
        <f t="shared" si="200"/>
        <v>615.52</v>
      </c>
      <c r="AG475" s="41">
        <f t="shared" si="201"/>
        <v>0</v>
      </c>
      <c r="AH475" s="41" t="str">
        <f t="shared" si="202"/>
        <v/>
      </c>
      <c r="AI475" s="41" t="str">
        <f t="shared" si="203"/>
        <v/>
      </c>
      <c r="AJ475" s="41" t="str">
        <f t="shared" si="204"/>
        <v/>
      </c>
      <c r="AK475" s="41" t="str">
        <f t="shared" si="205"/>
        <v/>
      </c>
      <c r="AL475" s="44">
        <f t="shared" si="206"/>
        <v>615.52</v>
      </c>
      <c r="AM475" s="44">
        <f t="shared" si="207"/>
        <v>696.17</v>
      </c>
      <c r="AN475" s="40">
        <f t="shared" si="208"/>
        <v>273570</v>
      </c>
      <c r="AO475" s="45">
        <f t="shared" si="209"/>
        <v>2.8574476651868366E-2</v>
      </c>
      <c r="AP475" s="40">
        <f t="shared" si="210"/>
        <v>2567.159556880506</v>
      </c>
      <c r="AQ475" s="41">
        <v>0</v>
      </c>
      <c r="AR475" s="40">
        <f t="shared" si="211"/>
        <v>186296</v>
      </c>
      <c r="AS475" s="40">
        <f t="shared" si="212"/>
        <v>6600</v>
      </c>
      <c r="AT475" s="40">
        <f t="shared" si="213"/>
        <v>18929.95</v>
      </c>
      <c r="AU475" s="40">
        <f t="shared" si="214"/>
        <v>177129</v>
      </c>
      <c r="AV475" s="46">
        <f t="shared" si="215"/>
        <v>186296</v>
      </c>
      <c r="AW475" s="40">
        <f>AX475-AV475</f>
        <v>0</v>
      </c>
      <c r="AX475" s="59">
        <f>IF(D475&gt;AV475,AV475+(D475-AV475),AV475)</f>
        <v>186296</v>
      </c>
    </row>
    <row r="476" spans="1:50" ht="15" customHeight="1" x14ac:dyDescent="0.25">
      <c r="A476" s="51">
        <v>50</v>
      </c>
      <c r="B476" s="51">
        <v>100</v>
      </c>
      <c r="C476" s="52" t="s">
        <v>1</v>
      </c>
      <c r="D476" s="39">
        <v>276042</v>
      </c>
      <c r="E476" s="40">
        <v>0</v>
      </c>
      <c r="F476" s="41">
        <v>787</v>
      </c>
      <c r="G476" s="40">
        <v>797</v>
      </c>
      <c r="H476" s="42">
        <v>2.343</v>
      </c>
      <c r="I476" s="41">
        <v>392</v>
      </c>
      <c r="J476" s="43">
        <f t="shared" si="189"/>
        <v>0.49180000000000001</v>
      </c>
      <c r="K476" s="41">
        <v>160</v>
      </c>
      <c r="L476" s="41">
        <v>369</v>
      </c>
      <c r="M476" s="41">
        <v>105</v>
      </c>
      <c r="N476" s="41">
        <f t="shared" si="190"/>
        <v>43.360399999999998</v>
      </c>
      <c r="O476" s="41">
        <f t="shared" si="191"/>
        <v>28.455300000000001</v>
      </c>
      <c r="P476" s="41">
        <v>771</v>
      </c>
      <c r="Q476" s="41">
        <v>797</v>
      </c>
      <c r="R476" s="41">
        <v>756</v>
      </c>
      <c r="S476" s="41">
        <v>800</v>
      </c>
      <c r="T476" s="57">
        <v>787</v>
      </c>
      <c r="U476" s="53">
        <f t="shared" si="192"/>
        <v>800</v>
      </c>
      <c r="V476" s="44">
        <f t="shared" si="193"/>
        <v>0.38</v>
      </c>
      <c r="W476" s="54">
        <v>324775</v>
      </c>
      <c r="X476" s="55">
        <v>419600</v>
      </c>
      <c r="Y476" s="41">
        <v>1.0076826610779663</v>
      </c>
      <c r="Z476" s="41">
        <f t="shared" si="194"/>
        <v>780.99980000000005</v>
      </c>
      <c r="AA476" s="41">
        <f t="shared" si="195"/>
        <v>0</v>
      </c>
      <c r="AB476" s="41">
        <f t="shared" si="196"/>
        <v>0.426315</v>
      </c>
      <c r="AC476" s="41" t="str">
        <f t="shared" si="197"/>
        <v/>
      </c>
      <c r="AD476" s="41" t="str">
        <f t="shared" si="198"/>
        <v/>
      </c>
      <c r="AE476" s="41">
        <f t="shared" si="199"/>
        <v>665.79899999999998</v>
      </c>
      <c r="AF476" s="41">
        <f t="shared" si="200"/>
        <v>630</v>
      </c>
      <c r="AG476" s="41">
        <f t="shared" si="201"/>
        <v>0</v>
      </c>
      <c r="AH476" s="41" t="str">
        <f t="shared" si="202"/>
        <v/>
      </c>
      <c r="AI476" s="41" t="str">
        <f t="shared" si="203"/>
        <v/>
      </c>
      <c r="AJ476" s="41" t="str">
        <f t="shared" si="204"/>
        <v/>
      </c>
      <c r="AK476" s="41" t="str">
        <f t="shared" si="205"/>
        <v/>
      </c>
      <c r="AL476" s="44">
        <f t="shared" si="206"/>
        <v>630</v>
      </c>
      <c r="AM476" s="44">
        <f t="shared" si="207"/>
        <v>712.55</v>
      </c>
      <c r="AN476" s="40">
        <f t="shared" si="208"/>
        <v>429446</v>
      </c>
      <c r="AO476" s="45">
        <f t="shared" si="209"/>
        <v>2.8574476651868366E-2</v>
      </c>
      <c r="AP476" s="40">
        <f t="shared" si="210"/>
        <v>4383.4390163032149</v>
      </c>
      <c r="AQ476" s="41">
        <v>0</v>
      </c>
      <c r="AR476" s="40">
        <f t="shared" si="211"/>
        <v>280425</v>
      </c>
      <c r="AS476" s="40">
        <f t="shared" si="212"/>
        <v>7970</v>
      </c>
      <c r="AT476" s="40">
        <f t="shared" si="213"/>
        <v>20980</v>
      </c>
      <c r="AU476" s="40">
        <f t="shared" si="214"/>
        <v>268072</v>
      </c>
      <c r="AV476" s="46">
        <f t="shared" si="215"/>
        <v>280425</v>
      </c>
      <c r="AW476" s="40">
        <f>AX476-AV476</f>
        <v>0</v>
      </c>
      <c r="AX476" s="59">
        <f>IF(D476&gt;AV476,AV476+(D476-AV476),AV476)</f>
        <v>280425</v>
      </c>
    </row>
    <row r="477" spans="1:50" ht="15" customHeight="1" x14ac:dyDescent="0.25">
      <c r="A477" s="51">
        <v>50</v>
      </c>
      <c r="B477" s="51">
        <v>200</v>
      </c>
      <c r="C477" s="52" t="s">
        <v>31</v>
      </c>
      <c r="D477" s="39">
        <v>8661967</v>
      </c>
      <c r="E477" s="40">
        <v>0</v>
      </c>
      <c r="F477" s="41">
        <v>24718</v>
      </c>
      <c r="G477" s="40">
        <v>25679</v>
      </c>
      <c r="H477" s="42">
        <v>2.4249999999999998</v>
      </c>
      <c r="I477" s="41">
        <v>13665</v>
      </c>
      <c r="J477" s="43">
        <f t="shared" si="189"/>
        <v>0.53210000000000002</v>
      </c>
      <c r="K477" s="41">
        <v>2501</v>
      </c>
      <c r="L477" s="41">
        <v>10992</v>
      </c>
      <c r="M477" s="41">
        <v>5367</v>
      </c>
      <c r="N477" s="41">
        <f t="shared" si="190"/>
        <v>22.7529</v>
      </c>
      <c r="O477" s="41">
        <f t="shared" si="191"/>
        <v>48.8264</v>
      </c>
      <c r="P477" s="41">
        <v>26210</v>
      </c>
      <c r="Q477" s="41">
        <v>23020</v>
      </c>
      <c r="R477" s="41">
        <v>21907</v>
      </c>
      <c r="S477" s="41">
        <v>23314</v>
      </c>
      <c r="T477" s="53">
        <v>24718</v>
      </c>
      <c r="U477" s="53">
        <f t="shared" si="192"/>
        <v>26210</v>
      </c>
      <c r="V477" s="44">
        <f t="shared" si="193"/>
        <v>2.0299999999999998</v>
      </c>
      <c r="W477" s="54">
        <v>13692082</v>
      </c>
      <c r="X477" s="55">
        <v>7150040</v>
      </c>
      <c r="Y477" s="41">
        <v>11.901338539020259</v>
      </c>
      <c r="Z477" s="41">
        <f t="shared" si="194"/>
        <v>2076.9092000000001</v>
      </c>
      <c r="AA477" s="41">
        <f t="shared" si="195"/>
        <v>0</v>
      </c>
      <c r="AB477" s="41">
        <f t="shared" si="196"/>
        <v>0.426315</v>
      </c>
      <c r="AC477" s="41" t="str">
        <f t="shared" si="197"/>
        <v/>
      </c>
      <c r="AD477" s="41" t="str">
        <f t="shared" si="198"/>
        <v/>
      </c>
      <c r="AE477" s="41" t="str">
        <f t="shared" si="199"/>
        <v/>
      </c>
      <c r="AF477" s="41" t="str">
        <f t="shared" si="200"/>
        <v/>
      </c>
      <c r="AG477" s="41">
        <f t="shared" si="201"/>
        <v>0</v>
      </c>
      <c r="AH477" s="41">
        <f t="shared" si="202"/>
        <v>612.50788629499993</v>
      </c>
      <c r="AI477" s="41" t="str">
        <f t="shared" si="203"/>
        <v/>
      </c>
      <c r="AJ477" s="41" t="str">
        <f t="shared" si="204"/>
        <v/>
      </c>
      <c r="AK477" s="41" t="str">
        <f t="shared" si="205"/>
        <v/>
      </c>
      <c r="AL477" s="44">
        <f t="shared" si="206"/>
        <v>612.51</v>
      </c>
      <c r="AM477" s="44">
        <f t="shared" si="207"/>
        <v>692.77</v>
      </c>
      <c r="AN477" s="40">
        <f t="shared" si="208"/>
        <v>11952501</v>
      </c>
      <c r="AO477" s="45">
        <f t="shared" si="209"/>
        <v>2.8574476651868366E-2</v>
      </c>
      <c r="AP477" s="40">
        <f t="shared" si="210"/>
        <v>94025.286955179021</v>
      </c>
      <c r="AQ477" s="41">
        <v>0</v>
      </c>
      <c r="AR477" s="40">
        <f t="shared" si="211"/>
        <v>8755992</v>
      </c>
      <c r="AS477" s="40">
        <f t="shared" si="212"/>
        <v>256790</v>
      </c>
      <c r="AT477" s="40">
        <f t="shared" si="213"/>
        <v>357502</v>
      </c>
      <c r="AU477" s="40">
        <f t="shared" si="214"/>
        <v>8405177</v>
      </c>
      <c r="AV477" s="46">
        <f t="shared" si="215"/>
        <v>8755992</v>
      </c>
      <c r="AW477" s="40">
        <f>AX477-AV477</f>
        <v>0</v>
      </c>
      <c r="AX477" s="59">
        <f>IF(D477&gt;AV477,AV477+(D477-AV477),AV477)</f>
        <v>8755992</v>
      </c>
    </row>
    <row r="478" spans="1:50" ht="15" customHeight="1" x14ac:dyDescent="0.25">
      <c r="A478" s="51">
        <v>50</v>
      </c>
      <c r="B478" s="51">
        <v>300</v>
      </c>
      <c r="C478" s="52" t="s">
        <v>100</v>
      </c>
      <c r="D478" s="39">
        <v>235038</v>
      </c>
      <c r="E478" s="40">
        <v>0</v>
      </c>
      <c r="F478" s="41">
        <v>676</v>
      </c>
      <c r="G478" s="40">
        <v>682</v>
      </c>
      <c r="H478" s="42">
        <v>2.3759999999999999</v>
      </c>
      <c r="I478" s="41">
        <v>53</v>
      </c>
      <c r="J478" s="43">
        <f t="shared" si="189"/>
        <v>7.7700000000000005E-2</v>
      </c>
      <c r="K478" s="41">
        <v>74</v>
      </c>
      <c r="L478" s="41">
        <v>286</v>
      </c>
      <c r="M478" s="41">
        <v>103</v>
      </c>
      <c r="N478" s="41">
        <f t="shared" si="190"/>
        <v>25.874099999999999</v>
      </c>
      <c r="O478" s="41">
        <f t="shared" si="191"/>
        <v>36.014000000000003</v>
      </c>
      <c r="P478" s="41">
        <v>625</v>
      </c>
      <c r="Q478" s="41">
        <v>691</v>
      </c>
      <c r="R478" s="41">
        <v>695</v>
      </c>
      <c r="S478" s="41">
        <v>718</v>
      </c>
      <c r="T478" s="57">
        <v>676</v>
      </c>
      <c r="U478" s="53">
        <f t="shared" si="192"/>
        <v>718</v>
      </c>
      <c r="V478" s="44">
        <f t="shared" si="193"/>
        <v>5.01</v>
      </c>
      <c r="W478" s="54">
        <v>263757</v>
      </c>
      <c r="X478" s="55">
        <v>201560</v>
      </c>
      <c r="Y478" s="41">
        <v>0.46636470902567889</v>
      </c>
      <c r="Z478" s="41">
        <f t="shared" si="194"/>
        <v>1449.5092999999999</v>
      </c>
      <c r="AA478" s="41">
        <f t="shared" si="195"/>
        <v>0</v>
      </c>
      <c r="AB478" s="41">
        <f t="shared" si="196"/>
        <v>0.426315</v>
      </c>
      <c r="AC478" s="41" t="str">
        <f t="shared" si="197"/>
        <v/>
      </c>
      <c r="AD478" s="41" t="str">
        <f t="shared" si="198"/>
        <v/>
      </c>
      <c r="AE478" s="41">
        <f t="shared" si="199"/>
        <v>623.59400000000005</v>
      </c>
      <c r="AF478" s="41">
        <f t="shared" si="200"/>
        <v>623.59400000000005</v>
      </c>
      <c r="AG478" s="41">
        <f t="shared" si="201"/>
        <v>0</v>
      </c>
      <c r="AH478" s="41" t="str">
        <f t="shared" si="202"/>
        <v/>
      </c>
      <c r="AI478" s="41" t="str">
        <f t="shared" si="203"/>
        <v/>
      </c>
      <c r="AJ478" s="41" t="str">
        <f t="shared" si="204"/>
        <v/>
      </c>
      <c r="AK478" s="41" t="str">
        <f t="shared" si="205"/>
        <v/>
      </c>
      <c r="AL478" s="44">
        <f t="shared" si="206"/>
        <v>623.59</v>
      </c>
      <c r="AM478" s="44">
        <f t="shared" si="207"/>
        <v>705.3</v>
      </c>
      <c r="AN478" s="40">
        <f t="shared" si="208"/>
        <v>368571</v>
      </c>
      <c r="AO478" s="45">
        <f t="shared" si="209"/>
        <v>2.8574476651868366E-2</v>
      </c>
      <c r="AP478" s="40">
        <f t="shared" si="210"/>
        <v>3815.6355907539387</v>
      </c>
      <c r="AQ478" s="41">
        <v>0</v>
      </c>
      <c r="AR478" s="40">
        <f t="shared" si="211"/>
        <v>238854</v>
      </c>
      <c r="AS478" s="40">
        <f t="shared" si="212"/>
        <v>6820</v>
      </c>
      <c r="AT478" s="40">
        <f t="shared" si="213"/>
        <v>10078</v>
      </c>
      <c r="AU478" s="40">
        <f t="shared" si="214"/>
        <v>228218</v>
      </c>
      <c r="AV478" s="46">
        <f t="shared" si="215"/>
        <v>238854</v>
      </c>
      <c r="AW478" s="40">
        <f>AX478-AV478</f>
        <v>0</v>
      </c>
      <c r="AX478" s="59">
        <f>IF(D478&gt;AV478,AV478+(D478-AV478),AV478)</f>
        <v>238854</v>
      </c>
    </row>
    <row r="479" spans="1:50" ht="15" customHeight="1" x14ac:dyDescent="0.25">
      <c r="A479" s="51">
        <v>50</v>
      </c>
      <c r="B479" s="51">
        <v>400</v>
      </c>
      <c r="C479" s="52" t="s">
        <v>203</v>
      </c>
      <c r="D479" s="39">
        <v>66034</v>
      </c>
      <c r="E479" s="40">
        <v>0</v>
      </c>
      <c r="F479" s="41">
        <v>341</v>
      </c>
      <c r="G479" s="40">
        <v>342</v>
      </c>
      <c r="H479" s="42">
        <v>2.375</v>
      </c>
      <c r="I479" s="41">
        <v>32</v>
      </c>
      <c r="J479" s="43">
        <f t="shared" si="189"/>
        <v>9.3600000000000003E-2</v>
      </c>
      <c r="K479" s="41">
        <v>45</v>
      </c>
      <c r="L479" s="41">
        <v>154</v>
      </c>
      <c r="M479" s="41">
        <v>34</v>
      </c>
      <c r="N479" s="41">
        <f t="shared" si="190"/>
        <v>29.220800000000004</v>
      </c>
      <c r="O479" s="41">
        <f t="shared" si="191"/>
        <v>22.0779</v>
      </c>
      <c r="P479" s="41">
        <v>252</v>
      </c>
      <c r="Q479" s="41">
        <v>279</v>
      </c>
      <c r="R479" s="41">
        <v>303</v>
      </c>
      <c r="S479" s="41">
        <v>333</v>
      </c>
      <c r="T479" s="57">
        <v>341</v>
      </c>
      <c r="U479" s="53">
        <f t="shared" si="192"/>
        <v>341</v>
      </c>
      <c r="V479" s="44">
        <f t="shared" si="193"/>
        <v>0</v>
      </c>
      <c r="W479" s="54">
        <v>260549</v>
      </c>
      <c r="X479" s="55">
        <v>160412</v>
      </c>
      <c r="Y479" s="41">
        <v>1.5002671827050935</v>
      </c>
      <c r="Z479" s="41">
        <f t="shared" si="194"/>
        <v>227.2928</v>
      </c>
      <c r="AA479" s="41">
        <f t="shared" si="195"/>
        <v>0</v>
      </c>
      <c r="AB479" s="41">
        <f t="shared" si="196"/>
        <v>0.426315</v>
      </c>
      <c r="AC479" s="41" t="str">
        <f t="shared" si="197"/>
        <v/>
      </c>
      <c r="AD479" s="41" t="str">
        <f t="shared" si="198"/>
        <v/>
      </c>
      <c r="AE479" s="41">
        <f t="shared" si="199"/>
        <v>498.81399999999996</v>
      </c>
      <c r="AF479" s="41">
        <f t="shared" si="200"/>
        <v>498.81399999999996</v>
      </c>
      <c r="AG479" s="41">
        <f t="shared" si="201"/>
        <v>0</v>
      </c>
      <c r="AH479" s="41" t="str">
        <f t="shared" si="202"/>
        <v/>
      </c>
      <c r="AI479" s="41" t="str">
        <f t="shared" si="203"/>
        <v/>
      </c>
      <c r="AJ479" s="41" t="str">
        <f t="shared" si="204"/>
        <v/>
      </c>
      <c r="AK479" s="41" t="str">
        <f t="shared" si="205"/>
        <v/>
      </c>
      <c r="AL479" s="44">
        <f t="shared" si="206"/>
        <v>498.81</v>
      </c>
      <c r="AM479" s="44">
        <f t="shared" si="207"/>
        <v>564.16999999999996</v>
      </c>
      <c r="AN479" s="40">
        <f t="shared" si="208"/>
        <v>81870</v>
      </c>
      <c r="AO479" s="45">
        <f t="shared" si="209"/>
        <v>2.8574476651868366E-2</v>
      </c>
      <c r="AP479" s="40">
        <f t="shared" si="210"/>
        <v>452.50541225898746</v>
      </c>
      <c r="AQ479" s="41">
        <v>0</v>
      </c>
      <c r="AR479" s="40">
        <f t="shared" si="211"/>
        <v>66487</v>
      </c>
      <c r="AS479" s="40">
        <f t="shared" si="212"/>
        <v>3420</v>
      </c>
      <c r="AT479" s="40">
        <f t="shared" si="213"/>
        <v>8020.6</v>
      </c>
      <c r="AU479" s="40">
        <f t="shared" si="214"/>
        <v>62614</v>
      </c>
      <c r="AV479" s="46">
        <f t="shared" si="215"/>
        <v>66487</v>
      </c>
      <c r="AW479" s="40">
        <f>AX479-AV479</f>
        <v>0</v>
      </c>
      <c r="AX479" s="59">
        <f>IF(D479&gt;AV479,AV479+(D479-AV479),AV479)</f>
        <v>66487</v>
      </c>
    </row>
    <row r="480" spans="1:50" ht="15" customHeight="1" x14ac:dyDescent="0.25">
      <c r="A480" s="51">
        <v>50</v>
      </c>
      <c r="B480" s="51">
        <v>500</v>
      </c>
      <c r="C480" s="52" t="s">
        <v>236</v>
      </c>
      <c r="D480" s="39">
        <v>13272</v>
      </c>
      <c r="E480" s="40">
        <v>0</v>
      </c>
      <c r="F480" s="41">
        <v>141</v>
      </c>
      <c r="G480" s="40">
        <v>141</v>
      </c>
      <c r="H480" s="42">
        <v>2.4740000000000002</v>
      </c>
      <c r="I480" s="41">
        <v>0</v>
      </c>
      <c r="J480" s="43">
        <f t="shared" si="189"/>
        <v>0</v>
      </c>
      <c r="K480" s="41">
        <v>18</v>
      </c>
      <c r="L480" s="41">
        <v>57</v>
      </c>
      <c r="M480" s="41">
        <v>21</v>
      </c>
      <c r="N480" s="41">
        <f t="shared" si="190"/>
        <v>31.578899999999997</v>
      </c>
      <c r="O480" s="41">
        <f t="shared" si="191"/>
        <v>36.842100000000002</v>
      </c>
      <c r="P480" s="41">
        <v>134</v>
      </c>
      <c r="Q480" s="41">
        <v>139</v>
      </c>
      <c r="R480" s="41">
        <v>142</v>
      </c>
      <c r="S480" s="41">
        <v>149</v>
      </c>
      <c r="T480" s="57">
        <v>141</v>
      </c>
      <c r="U480" s="53">
        <f t="shared" si="192"/>
        <v>149</v>
      </c>
      <c r="V480" s="44">
        <f t="shared" si="193"/>
        <v>5.37</v>
      </c>
      <c r="W480" s="54">
        <v>96653</v>
      </c>
      <c r="X480" s="55">
        <v>49421</v>
      </c>
      <c r="Y480" s="41">
        <v>1.2960565840459493</v>
      </c>
      <c r="Z480" s="41">
        <f t="shared" si="194"/>
        <v>108.7915</v>
      </c>
      <c r="AA480" s="41">
        <f t="shared" si="195"/>
        <v>0</v>
      </c>
      <c r="AB480" s="41">
        <f t="shared" si="196"/>
        <v>0.426315</v>
      </c>
      <c r="AC480" s="41" t="str">
        <f t="shared" si="197"/>
        <v/>
      </c>
      <c r="AD480" s="41" t="str">
        <f t="shared" si="198"/>
        <v/>
      </c>
      <c r="AE480" s="41">
        <f t="shared" si="199"/>
        <v>425.04700000000003</v>
      </c>
      <c r="AF480" s="41">
        <f t="shared" si="200"/>
        <v>425.04700000000003</v>
      </c>
      <c r="AG480" s="41">
        <f t="shared" si="201"/>
        <v>0</v>
      </c>
      <c r="AH480" s="41" t="str">
        <f t="shared" si="202"/>
        <v/>
      </c>
      <c r="AI480" s="41" t="str">
        <f t="shared" si="203"/>
        <v/>
      </c>
      <c r="AJ480" s="41" t="str">
        <f t="shared" si="204"/>
        <v/>
      </c>
      <c r="AK480" s="41" t="str">
        <f t="shared" si="205"/>
        <v/>
      </c>
      <c r="AL480" s="44">
        <f t="shared" si="206"/>
        <v>425.05</v>
      </c>
      <c r="AM480" s="44">
        <f t="shared" si="207"/>
        <v>480.75</v>
      </c>
      <c r="AN480" s="40">
        <f t="shared" si="208"/>
        <v>26581</v>
      </c>
      <c r="AO480" s="45">
        <f t="shared" si="209"/>
        <v>2.8574476651868366E-2</v>
      </c>
      <c r="AP480" s="40">
        <f t="shared" si="210"/>
        <v>380.2977097597161</v>
      </c>
      <c r="AQ480" s="41">
        <v>0</v>
      </c>
      <c r="AR480" s="40">
        <f t="shared" si="211"/>
        <v>13652</v>
      </c>
      <c r="AS480" s="40">
        <f t="shared" si="212"/>
        <v>1410</v>
      </c>
      <c r="AT480" s="40">
        <f t="shared" si="213"/>
        <v>2471.0500000000002</v>
      </c>
      <c r="AU480" s="40">
        <f t="shared" si="214"/>
        <v>11862</v>
      </c>
      <c r="AV480" s="46">
        <f t="shared" si="215"/>
        <v>13652</v>
      </c>
      <c r="AW480" s="40">
        <f>AX480-AV480</f>
        <v>0</v>
      </c>
      <c r="AX480" s="59">
        <f>IF(D480&gt;AV480,AV480+(D480-AV480),AV480)</f>
        <v>13652</v>
      </c>
    </row>
    <row r="481" spans="1:50" ht="15" customHeight="1" x14ac:dyDescent="0.25">
      <c r="A481" s="51">
        <v>50</v>
      </c>
      <c r="B481" s="51">
        <v>600</v>
      </c>
      <c r="C481" s="52" t="s">
        <v>311</v>
      </c>
      <c r="D481" s="39">
        <v>380803</v>
      </c>
      <c r="E481" s="40">
        <v>0</v>
      </c>
      <c r="F481" s="41">
        <v>1139</v>
      </c>
      <c r="G481" s="40">
        <v>1214</v>
      </c>
      <c r="H481" s="42">
        <v>2.4700000000000002</v>
      </c>
      <c r="I481" s="41">
        <v>288</v>
      </c>
      <c r="J481" s="43">
        <f t="shared" si="189"/>
        <v>0.23719999999999999</v>
      </c>
      <c r="K481" s="41">
        <v>114</v>
      </c>
      <c r="L481" s="41">
        <v>496</v>
      </c>
      <c r="M481" s="41">
        <v>121</v>
      </c>
      <c r="N481" s="41">
        <f t="shared" si="190"/>
        <v>22.983899999999998</v>
      </c>
      <c r="O481" s="41">
        <f t="shared" si="191"/>
        <v>24.395199999999999</v>
      </c>
      <c r="P481" s="41">
        <v>869</v>
      </c>
      <c r="Q481" s="41">
        <v>965</v>
      </c>
      <c r="R481" s="41">
        <v>967</v>
      </c>
      <c r="S481" s="41">
        <v>945</v>
      </c>
      <c r="T481" s="53">
        <v>1139</v>
      </c>
      <c r="U481" s="53">
        <f t="shared" si="192"/>
        <v>1139</v>
      </c>
      <c r="V481" s="44">
        <f t="shared" si="193"/>
        <v>0</v>
      </c>
      <c r="W481" s="54">
        <v>487502</v>
      </c>
      <c r="X481" s="55">
        <v>456830</v>
      </c>
      <c r="Y481" s="41">
        <v>0.66580269869976227</v>
      </c>
      <c r="Z481" s="41">
        <f t="shared" si="194"/>
        <v>1710.7170000000001</v>
      </c>
      <c r="AA481" s="41">
        <f t="shared" si="195"/>
        <v>0</v>
      </c>
      <c r="AB481" s="41">
        <f t="shared" si="196"/>
        <v>0.426315</v>
      </c>
      <c r="AC481" s="41" t="str">
        <f t="shared" si="197"/>
        <v/>
      </c>
      <c r="AD481" s="41" t="str">
        <f t="shared" si="198"/>
        <v/>
      </c>
      <c r="AE481" s="41">
        <f t="shared" si="199"/>
        <v>818.83799999999997</v>
      </c>
      <c r="AF481" s="41">
        <f t="shared" si="200"/>
        <v>630</v>
      </c>
      <c r="AG481" s="41">
        <f t="shared" si="201"/>
        <v>0</v>
      </c>
      <c r="AH481" s="41" t="str">
        <f t="shared" si="202"/>
        <v/>
      </c>
      <c r="AI481" s="41" t="str">
        <f t="shared" si="203"/>
        <v/>
      </c>
      <c r="AJ481" s="41" t="str">
        <f t="shared" si="204"/>
        <v/>
      </c>
      <c r="AK481" s="41" t="str">
        <f t="shared" si="205"/>
        <v/>
      </c>
      <c r="AL481" s="44">
        <f t="shared" si="206"/>
        <v>630</v>
      </c>
      <c r="AM481" s="44">
        <f t="shared" si="207"/>
        <v>712.55</v>
      </c>
      <c r="AN481" s="40">
        <f t="shared" si="208"/>
        <v>657206</v>
      </c>
      <c r="AO481" s="45">
        <f t="shared" si="209"/>
        <v>2.8574476651868366E-2</v>
      </c>
      <c r="AP481" s="40">
        <f t="shared" si="210"/>
        <v>7898.0710700063719</v>
      </c>
      <c r="AQ481" s="41">
        <v>0</v>
      </c>
      <c r="AR481" s="40">
        <f t="shared" si="211"/>
        <v>388701</v>
      </c>
      <c r="AS481" s="40">
        <f t="shared" si="212"/>
        <v>12140</v>
      </c>
      <c r="AT481" s="40">
        <f t="shared" si="213"/>
        <v>22841.5</v>
      </c>
      <c r="AU481" s="40">
        <f t="shared" si="214"/>
        <v>368663</v>
      </c>
      <c r="AV481" s="46">
        <f t="shared" si="215"/>
        <v>388701</v>
      </c>
      <c r="AW481" s="40">
        <f>AX481-AV481</f>
        <v>0</v>
      </c>
      <c r="AX481" s="59">
        <f>IF(D481&gt;AV481,AV481+(D481-AV481),AV481)</f>
        <v>388701</v>
      </c>
    </row>
    <row r="482" spans="1:50" ht="15" customHeight="1" x14ac:dyDescent="0.25">
      <c r="A482" s="51">
        <v>50</v>
      </c>
      <c r="B482" s="51">
        <v>800</v>
      </c>
      <c r="C482" s="52" t="s">
        <v>449</v>
      </c>
      <c r="D482" s="39">
        <v>354647</v>
      </c>
      <c r="E482" s="40">
        <v>0</v>
      </c>
      <c r="F482" s="41">
        <v>929</v>
      </c>
      <c r="G482" s="40">
        <v>954</v>
      </c>
      <c r="H482" s="42">
        <v>2.1930000000000001</v>
      </c>
      <c r="I482" s="41">
        <v>244</v>
      </c>
      <c r="J482" s="43">
        <f t="shared" si="189"/>
        <v>0.25580000000000003</v>
      </c>
      <c r="K482" s="41">
        <v>202</v>
      </c>
      <c r="L482" s="41">
        <v>471</v>
      </c>
      <c r="M482" s="41">
        <v>98</v>
      </c>
      <c r="N482" s="41">
        <f t="shared" si="190"/>
        <v>42.887500000000003</v>
      </c>
      <c r="O482" s="41">
        <f t="shared" si="191"/>
        <v>20.806799999999999</v>
      </c>
      <c r="P482" s="41">
        <v>870</v>
      </c>
      <c r="Q482" s="41">
        <v>930</v>
      </c>
      <c r="R482" s="41">
        <v>904</v>
      </c>
      <c r="S482" s="41">
        <v>925</v>
      </c>
      <c r="T482" s="57">
        <v>929</v>
      </c>
      <c r="U482" s="53">
        <f t="shared" si="192"/>
        <v>930</v>
      </c>
      <c r="V482" s="44">
        <f t="shared" si="193"/>
        <v>0</v>
      </c>
      <c r="W482" s="54">
        <v>412636</v>
      </c>
      <c r="X482" s="55">
        <v>500017</v>
      </c>
      <c r="Y482" s="41">
        <v>0.69015647948948022</v>
      </c>
      <c r="Z482" s="41">
        <f t="shared" si="194"/>
        <v>1346.0715</v>
      </c>
      <c r="AA482" s="41">
        <f t="shared" si="195"/>
        <v>0</v>
      </c>
      <c r="AB482" s="41">
        <f t="shared" si="196"/>
        <v>0.426315</v>
      </c>
      <c r="AC482" s="41" t="str">
        <f t="shared" si="197"/>
        <v/>
      </c>
      <c r="AD482" s="41" t="str">
        <f t="shared" si="198"/>
        <v/>
      </c>
      <c r="AE482" s="41">
        <f t="shared" si="199"/>
        <v>723.41800000000001</v>
      </c>
      <c r="AF482" s="41">
        <f t="shared" si="200"/>
        <v>630</v>
      </c>
      <c r="AG482" s="41">
        <f t="shared" si="201"/>
        <v>0</v>
      </c>
      <c r="AH482" s="41" t="str">
        <f t="shared" si="202"/>
        <v/>
      </c>
      <c r="AI482" s="41" t="str">
        <f t="shared" si="203"/>
        <v/>
      </c>
      <c r="AJ482" s="41" t="str">
        <f t="shared" si="204"/>
        <v/>
      </c>
      <c r="AK482" s="41" t="str">
        <f t="shared" si="205"/>
        <v/>
      </c>
      <c r="AL482" s="44">
        <f t="shared" si="206"/>
        <v>630</v>
      </c>
      <c r="AM482" s="44">
        <f t="shared" si="207"/>
        <v>712.55</v>
      </c>
      <c r="AN482" s="40">
        <f t="shared" si="208"/>
        <v>503860</v>
      </c>
      <c r="AO482" s="45">
        <f t="shared" si="209"/>
        <v>2.8574476651868366E-2</v>
      </c>
      <c r="AP482" s="40">
        <f t="shared" si="210"/>
        <v>4263.6833846552345</v>
      </c>
      <c r="AQ482" s="41">
        <v>0</v>
      </c>
      <c r="AR482" s="40">
        <f t="shared" si="211"/>
        <v>358911</v>
      </c>
      <c r="AS482" s="40">
        <f t="shared" si="212"/>
        <v>9540</v>
      </c>
      <c r="AT482" s="40">
        <f t="shared" si="213"/>
        <v>25000.850000000002</v>
      </c>
      <c r="AU482" s="40">
        <f t="shared" si="214"/>
        <v>345107</v>
      </c>
      <c r="AV482" s="46">
        <f t="shared" si="215"/>
        <v>358911</v>
      </c>
      <c r="AW482" s="40">
        <f>AX482-AV482</f>
        <v>0</v>
      </c>
      <c r="AX482" s="59">
        <f>IF(D482&gt;AV482,AV482+(D482-AV482),AV482)</f>
        <v>358911</v>
      </c>
    </row>
    <row r="483" spans="1:50" ht="15" customHeight="1" x14ac:dyDescent="0.25">
      <c r="A483" s="51">
        <v>50</v>
      </c>
      <c r="B483" s="51">
        <v>900</v>
      </c>
      <c r="C483" s="52" t="s">
        <v>473</v>
      </c>
      <c r="D483" s="39">
        <v>199998</v>
      </c>
      <c r="E483" s="40">
        <v>0</v>
      </c>
      <c r="F483" s="41">
        <v>551</v>
      </c>
      <c r="G483" s="40">
        <v>545</v>
      </c>
      <c r="H483" s="42">
        <v>2.5230000000000001</v>
      </c>
      <c r="I483" s="41">
        <v>123</v>
      </c>
      <c r="J483" s="43">
        <f t="shared" si="189"/>
        <v>0.22570000000000001</v>
      </c>
      <c r="K483" s="41">
        <v>42</v>
      </c>
      <c r="L483" s="41">
        <v>209</v>
      </c>
      <c r="M483" s="41">
        <v>79</v>
      </c>
      <c r="N483" s="41">
        <f t="shared" si="190"/>
        <v>20.095700000000001</v>
      </c>
      <c r="O483" s="41">
        <f t="shared" si="191"/>
        <v>37.798999999999999</v>
      </c>
      <c r="P483" s="41">
        <v>522</v>
      </c>
      <c r="Q483" s="41">
        <v>576</v>
      </c>
      <c r="R483" s="41">
        <v>504</v>
      </c>
      <c r="S483" s="41">
        <v>566</v>
      </c>
      <c r="T483" s="57">
        <v>551</v>
      </c>
      <c r="U483" s="53">
        <f t="shared" si="192"/>
        <v>576</v>
      </c>
      <c r="V483" s="44">
        <f t="shared" si="193"/>
        <v>5.38</v>
      </c>
      <c r="W483" s="54">
        <v>158519</v>
      </c>
      <c r="X483" s="55">
        <v>90004</v>
      </c>
      <c r="Y483" s="41">
        <v>0.76336299627643067</v>
      </c>
      <c r="Z483" s="41">
        <f t="shared" si="194"/>
        <v>721.80600000000004</v>
      </c>
      <c r="AA483" s="41">
        <f t="shared" si="195"/>
        <v>0</v>
      </c>
      <c r="AB483" s="41">
        <f t="shared" si="196"/>
        <v>0.426315</v>
      </c>
      <c r="AC483" s="41" t="str">
        <f t="shared" si="197"/>
        <v/>
      </c>
      <c r="AD483" s="41" t="str">
        <f t="shared" si="198"/>
        <v/>
      </c>
      <c r="AE483" s="41">
        <f t="shared" si="199"/>
        <v>573.31500000000005</v>
      </c>
      <c r="AF483" s="41">
        <f t="shared" si="200"/>
        <v>573.31500000000005</v>
      </c>
      <c r="AG483" s="41">
        <f t="shared" si="201"/>
        <v>0</v>
      </c>
      <c r="AH483" s="41" t="str">
        <f t="shared" si="202"/>
        <v/>
      </c>
      <c r="AI483" s="41" t="str">
        <f t="shared" si="203"/>
        <v/>
      </c>
      <c r="AJ483" s="41" t="str">
        <f t="shared" si="204"/>
        <v/>
      </c>
      <c r="AK483" s="41" t="str">
        <f t="shared" si="205"/>
        <v/>
      </c>
      <c r="AL483" s="44">
        <f t="shared" si="206"/>
        <v>573.32000000000005</v>
      </c>
      <c r="AM483" s="44">
        <f t="shared" si="207"/>
        <v>648.44000000000005</v>
      </c>
      <c r="AN483" s="40">
        <f t="shared" si="208"/>
        <v>285821</v>
      </c>
      <c r="AO483" s="45">
        <f t="shared" si="209"/>
        <v>2.8574476651868366E-2</v>
      </c>
      <c r="AP483" s="40">
        <f t="shared" si="210"/>
        <v>2452.3473096932989</v>
      </c>
      <c r="AQ483" s="41">
        <v>0</v>
      </c>
      <c r="AR483" s="40">
        <f t="shared" si="211"/>
        <v>202450</v>
      </c>
      <c r="AS483" s="40">
        <f t="shared" si="212"/>
        <v>5450</v>
      </c>
      <c r="AT483" s="40">
        <f t="shared" si="213"/>
        <v>4500.2</v>
      </c>
      <c r="AU483" s="40">
        <f t="shared" si="214"/>
        <v>195498</v>
      </c>
      <c r="AV483" s="46">
        <f t="shared" si="215"/>
        <v>202450</v>
      </c>
      <c r="AW483" s="40">
        <f>AX483-AV483</f>
        <v>0</v>
      </c>
      <c r="AX483" s="59">
        <f>IF(D483&gt;AV483,AV483+(D483-AV483),AV483)</f>
        <v>202450</v>
      </c>
    </row>
    <row r="484" spans="1:50" ht="15" customHeight="1" x14ac:dyDescent="0.25">
      <c r="A484" s="51">
        <v>50</v>
      </c>
      <c r="B484" s="51">
        <v>1100</v>
      </c>
      <c r="C484" s="52" t="s">
        <v>661</v>
      </c>
      <c r="D484" s="39">
        <v>100660</v>
      </c>
      <c r="E484" s="40">
        <v>0</v>
      </c>
      <c r="F484" s="41">
        <v>394</v>
      </c>
      <c r="G484" s="40">
        <v>399</v>
      </c>
      <c r="H484" s="42">
        <v>2.448</v>
      </c>
      <c r="I484" s="41">
        <v>80</v>
      </c>
      <c r="J484" s="43">
        <f t="shared" si="189"/>
        <v>0.20050000000000001</v>
      </c>
      <c r="K484" s="41">
        <v>38</v>
      </c>
      <c r="L484" s="41">
        <v>200</v>
      </c>
      <c r="M484" s="41">
        <v>80</v>
      </c>
      <c r="N484" s="41">
        <f t="shared" si="190"/>
        <v>19</v>
      </c>
      <c r="O484" s="41">
        <f t="shared" si="191"/>
        <v>40</v>
      </c>
      <c r="P484" s="41">
        <v>390</v>
      </c>
      <c r="Q484" s="41">
        <v>371</v>
      </c>
      <c r="R484" s="41">
        <v>363</v>
      </c>
      <c r="S484" s="41">
        <v>354</v>
      </c>
      <c r="T484" s="57">
        <v>394</v>
      </c>
      <c r="U484" s="53">
        <f t="shared" si="192"/>
        <v>394</v>
      </c>
      <c r="V484" s="44">
        <f t="shared" si="193"/>
        <v>0</v>
      </c>
      <c r="W484" s="54">
        <v>165211</v>
      </c>
      <c r="X484" s="55">
        <v>134453</v>
      </c>
      <c r="Y484" s="41">
        <v>0.45906621961182831</v>
      </c>
      <c r="Z484" s="41">
        <f t="shared" si="194"/>
        <v>858.26400000000001</v>
      </c>
      <c r="AA484" s="41">
        <f t="shared" si="195"/>
        <v>0</v>
      </c>
      <c r="AB484" s="41">
        <f t="shared" si="196"/>
        <v>0.426315</v>
      </c>
      <c r="AC484" s="41" t="str">
        <f t="shared" si="197"/>
        <v/>
      </c>
      <c r="AD484" s="41" t="str">
        <f t="shared" si="198"/>
        <v/>
      </c>
      <c r="AE484" s="41">
        <f t="shared" si="199"/>
        <v>519.73299999999995</v>
      </c>
      <c r="AF484" s="41">
        <f t="shared" si="200"/>
        <v>519.73299999999995</v>
      </c>
      <c r="AG484" s="41">
        <f t="shared" si="201"/>
        <v>0</v>
      </c>
      <c r="AH484" s="41" t="str">
        <f t="shared" si="202"/>
        <v/>
      </c>
      <c r="AI484" s="41" t="str">
        <f t="shared" si="203"/>
        <v/>
      </c>
      <c r="AJ484" s="41" t="str">
        <f t="shared" si="204"/>
        <v/>
      </c>
      <c r="AK484" s="41" t="str">
        <f t="shared" si="205"/>
        <v/>
      </c>
      <c r="AL484" s="44">
        <f t="shared" si="206"/>
        <v>519.73</v>
      </c>
      <c r="AM484" s="44">
        <f t="shared" si="207"/>
        <v>587.83000000000004</v>
      </c>
      <c r="AN484" s="40">
        <f t="shared" si="208"/>
        <v>164112</v>
      </c>
      <c r="AO484" s="45">
        <f t="shared" si="209"/>
        <v>2.8574476651868366E-2</v>
      </c>
      <c r="AP484" s="40">
        <f t="shared" si="210"/>
        <v>1813.1076925143516</v>
      </c>
      <c r="AQ484" s="41">
        <v>0</v>
      </c>
      <c r="AR484" s="40">
        <f t="shared" si="211"/>
        <v>102473</v>
      </c>
      <c r="AS484" s="40">
        <f t="shared" si="212"/>
        <v>3990</v>
      </c>
      <c r="AT484" s="40">
        <f t="shared" si="213"/>
        <v>6722.6500000000005</v>
      </c>
      <c r="AU484" s="40">
        <f t="shared" si="214"/>
        <v>96670</v>
      </c>
      <c r="AV484" s="46">
        <f t="shared" si="215"/>
        <v>102473</v>
      </c>
      <c r="AW484" s="40">
        <f>AX484-AV484</f>
        <v>0</v>
      </c>
      <c r="AX484" s="59">
        <f>IF(D484&gt;AV484,AV484+(D484-AV484),AV484)</f>
        <v>102473</v>
      </c>
    </row>
    <row r="485" spans="1:50" ht="15" customHeight="1" x14ac:dyDescent="0.25">
      <c r="A485" s="51">
        <v>50</v>
      </c>
      <c r="B485" s="51">
        <v>1200</v>
      </c>
      <c r="C485" s="52" t="s">
        <v>682</v>
      </c>
      <c r="D485" s="39">
        <v>8720</v>
      </c>
      <c r="E485" s="40">
        <v>0</v>
      </c>
      <c r="F485" s="41">
        <v>61</v>
      </c>
      <c r="G485" s="40">
        <v>56</v>
      </c>
      <c r="H485" s="42">
        <v>2.0739999999999998</v>
      </c>
      <c r="I485" s="41">
        <v>33</v>
      </c>
      <c r="J485" s="43">
        <f t="shared" si="189"/>
        <v>0.58930000000000005</v>
      </c>
      <c r="K485" s="41">
        <v>13</v>
      </c>
      <c r="L485" s="41">
        <v>26</v>
      </c>
      <c r="M485" s="41">
        <v>7</v>
      </c>
      <c r="N485" s="41">
        <f t="shared" si="190"/>
        <v>50</v>
      </c>
      <c r="O485" s="41">
        <f t="shared" si="191"/>
        <v>26.923099999999998</v>
      </c>
      <c r="P485" s="41">
        <v>85</v>
      </c>
      <c r="Q485" s="41">
        <v>95</v>
      </c>
      <c r="R485" s="41">
        <v>78</v>
      </c>
      <c r="S485" s="41">
        <v>76</v>
      </c>
      <c r="T485" s="57">
        <v>61</v>
      </c>
      <c r="U485" s="53">
        <f t="shared" si="192"/>
        <v>95</v>
      </c>
      <c r="V485" s="44">
        <f t="shared" si="193"/>
        <v>41.05</v>
      </c>
      <c r="W485" s="54">
        <v>87094</v>
      </c>
      <c r="X485" s="55">
        <v>25003</v>
      </c>
      <c r="Y485" s="41">
        <v>0.82965982853974618</v>
      </c>
      <c r="Z485" s="41">
        <f t="shared" si="194"/>
        <v>73.524100000000004</v>
      </c>
      <c r="AA485" s="41">
        <f t="shared" si="195"/>
        <v>0</v>
      </c>
      <c r="AB485" s="41">
        <f t="shared" si="196"/>
        <v>0.426315</v>
      </c>
      <c r="AC485" s="41" t="str">
        <f t="shared" si="197"/>
        <v/>
      </c>
      <c r="AD485" s="41" t="str">
        <f t="shared" si="198"/>
        <v/>
      </c>
      <c r="AE485" s="41">
        <f t="shared" si="199"/>
        <v>410</v>
      </c>
      <c r="AF485" s="41">
        <f t="shared" si="200"/>
        <v>410</v>
      </c>
      <c r="AG485" s="41">
        <f t="shared" si="201"/>
        <v>0</v>
      </c>
      <c r="AH485" s="41" t="str">
        <f t="shared" si="202"/>
        <v/>
      </c>
      <c r="AI485" s="41" t="str">
        <f t="shared" si="203"/>
        <v/>
      </c>
      <c r="AJ485" s="41" t="str">
        <f t="shared" si="204"/>
        <v/>
      </c>
      <c r="AK485" s="41" t="str">
        <f t="shared" si="205"/>
        <v/>
      </c>
      <c r="AL485" s="44">
        <f t="shared" si="206"/>
        <v>410</v>
      </c>
      <c r="AM485" s="44">
        <f t="shared" si="207"/>
        <v>463.72</v>
      </c>
      <c r="AN485" s="40">
        <f t="shared" si="208"/>
        <v>0</v>
      </c>
      <c r="AO485" s="45">
        <f t="shared" si="209"/>
        <v>2.8574476651868366E-2</v>
      </c>
      <c r="AP485" s="40">
        <f t="shared" si="210"/>
        <v>-249.16943640429216</v>
      </c>
      <c r="AQ485" s="41">
        <v>0</v>
      </c>
      <c r="AR485" s="40">
        <f t="shared" si="211"/>
        <v>0</v>
      </c>
      <c r="AS485" s="40">
        <f t="shared" si="212"/>
        <v>560</v>
      </c>
      <c r="AT485" s="40">
        <f t="shared" si="213"/>
        <v>1250.1500000000001</v>
      </c>
      <c r="AU485" s="40">
        <f t="shared" si="214"/>
        <v>8160</v>
      </c>
      <c r="AV485" s="46">
        <f t="shared" si="215"/>
        <v>8160</v>
      </c>
      <c r="AW485" s="40">
        <f>AX485-AV485</f>
        <v>560</v>
      </c>
      <c r="AX485" s="59">
        <f>IF(D485&gt;AV485,AV485+(D485-AV485),AV485)</f>
        <v>8720</v>
      </c>
    </row>
    <row r="486" spans="1:50" ht="15" customHeight="1" x14ac:dyDescent="0.25">
      <c r="A486" s="51">
        <v>50</v>
      </c>
      <c r="B486" s="51">
        <v>1300</v>
      </c>
      <c r="C486" s="52" t="s">
        <v>753</v>
      </c>
      <c r="D486" s="39">
        <v>10584</v>
      </c>
      <c r="E486" s="40">
        <v>0</v>
      </c>
      <c r="F486" s="41">
        <v>58</v>
      </c>
      <c r="G486" s="40">
        <v>57</v>
      </c>
      <c r="H486" s="42">
        <v>2.4780000000000002</v>
      </c>
      <c r="I486" s="41">
        <v>21</v>
      </c>
      <c r="J486" s="43">
        <f t="shared" si="189"/>
        <v>0.36840000000000001</v>
      </c>
      <c r="K486" s="41">
        <v>5</v>
      </c>
      <c r="L486" s="41">
        <v>34</v>
      </c>
      <c r="M486" s="41">
        <v>4</v>
      </c>
      <c r="N486" s="41">
        <f t="shared" si="190"/>
        <v>14.7059</v>
      </c>
      <c r="O486" s="41">
        <f t="shared" si="191"/>
        <v>11.764699999999999</v>
      </c>
      <c r="P486" s="41">
        <v>59</v>
      </c>
      <c r="Q486" s="41">
        <v>96</v>
      </c>
      <c r="R486" s="41">
        <v>83</v>
      </c>
      <c r="S486" s="41">
        <v>93</v>
      </c>
      <c r="T486" s="57">
        <v>58</v>
      </c>
      <c r="U486" s="53">
        <f t="shared" si="192"/>
        <v>96</v>
      </c>
      <c r="V486" s="44">
        <f t="shared" si="193"/>
        <v>40.630000000000003</v>
      </c>
      <c r="W486" s="54">
        <v>27588</v>
      </c>
      <c r="X486" s="55">
        <v>6000</v>
      </c>
      <c r="Y486" s="41">
        <v>0.39086899244320822</v>
      </c>
      <c r="Z486" s="41">
        <f t="shared" si="194"/>
        <v>148.38730000000001</v>
      </c>
      <c r="AA486" s="41">
        <f t="shared" si="195"/>
        <v>0</v>
      </c>
      <c r="AB486" s="41">
        <f t="shared" si="196"/>
        <v>0.426315</v>
      </c>
      <c r="AC486" s="41" t="str">
        <f t="shared" si="197"/>
        <v/>
      </c>
      <c r="AD486" s="41" t="str">
        <f t="shared" si="198"/>
        <v/>
      </c>
      <c r="AE486" s="41">
        <f t="shared" si="199"/>
        <v>410</v>
      </c>
      <c r="AF486" s="41">
        <f t="shared" si="200"/>
        <v>410</v>
      </c>
      <c r="AG486" s="41">
        <f t="shared" si="201"/>
        <v>0</v>
      </c>
      <c r="AH486" s="41" t="str">
        <f t="shared" si="202"/>
        <v/>
      </c>
      <c r="AI486" s="41" t="str">
        <f t="shared" si="203"/>
        <v/>
      </c>
      <c r="AJ486" s="41" t="str">
        <f t="shared" si="204"/>
        <v/>
      </c>
      <c r="AK486" s="41" t="str">
        <f t="shared" si="205"/>
        <v/>
      </c>
      <c r="AL486" s="44">
        <f t="shared" si="206"/>
        <v>410</v>
      </c>
      <c r="AM486" s="44">
        <f t="shared" si="207"/>
        <v>463.72</v>
      </c>
      <c r="AN486" s="40">
        <f t="shared" si="208"/>
        <v>14671</v>
      </c>
      <c r="AO486" s="45">
        <f t="shared" si="209"/>
        <v>2.8574476651868366E-2</v>
      </c>
      <c r="AP486" s="40">
        <f t="shared" si="210"/>
        <v>116.78388607618601</v>
      </c>
      <c r="AQ486" s="41">
        <v>0</v>
      </c>
      <c r="AR486" s="40">
        <f t="shared" si="211"/>
        <v>10701</v>
      </c>
      <c r="AS486" s="40">
        <f t="shared" si="212"/>
        <v>570</v>
      </c>
      <c r="AT486" s="40">
        <f t="shared" si="213"/>
        <v>300</v>
      </c>
      <c r="AU486" s="40">
        <f t="shared" si="214"/>
        <v>10284</v>
      </c>
      <c r="AV486" s="46">
        <f t="shared" si="215"/>
        <v>10701</v>
      </c>
      <c r="AW486" s="40">
        <f>AX486-AV486</f>
        <v>0</v>
      </c>
      <c r="AX486" s="59">
        <f>IF(D486&gt;AV486,AV486+(D486-AV486),AV486)</f>
        <v>10701</v>
      </c>
    </row>
    <row r="487" spans="1:50" ht="15" customHeight="1" x14ac:dyDescent="0.25">
      <c r="A487" s="51">
        <v>50</v>
      </c>
      <c r="B487" s="51">
        <v>1400</v>
      </c>
      <c r="C487" s="52" t="s">
        <v>798</v>
      </c>
      <c r="D487" s="39">
        <v>35520</v>
      </c>
      <c r="E487" s="40">
        <v>0</v>
      </c>
      <c r="F487" s="41">
        <v>151</v>
      </c>
      <c r="G487" s="40">
        <v>155</v>
      </c>
      <c r="H487" s="42">
        <v>2.3130000000000002</v>
      </c>
      <c r="I487" s="41">
        <v>0</v>
      </c>
      <c r="J487" s="43">
        <f t="shared" si="189"/>
        <v>0</v>
      </c>
      <c r="K487" s="41">
        <v>41</v>
      </c>
      <c r="L487" s="41">
        <v>68</v>
      </c>
      <c r="M487" s="41">
        <v>19</v>
      </c>
      <c r="N487" s="41">
        <f t="shared" si="190"/>
        <v>60.294099999999993</v>
      </c>
      <c r="O487" s="41">
        <f t="shared" si="191"/>
        <v>27.941199999999998</v>
      </c>
      <c r="P487" s="41">
        <v>189</v>
      </c>
      <c r="Q487" s="41">
        <v>176</v>
      </c>
      <c r="R487" s="41">
        <v>170</v>
      </c>
      <c r="S487" s="41">
        <v>196</v>
      </c>
      <c r="T487" s="57">
        <v>151</v>
      </c>
      <c r="U487" s="53">
        <f t="shared" si="192"/>
        <v>196</v>
      </c>
      <c r="V487" s="44">
        <f t="shared" si="193"/>
        <v>20.92</v>
      </c>
      <c r="W487" s="54">
        <v>67901</v>
      </c>
      <c r="X487" s="55">
        <v>58023</v>
      </c>
      <c r="Y487" s="41">
        <v>0.46116661544377813</v>
      </c>
      <c r="Z487" s="41">
        <f t="shared" si="194"/>
        <v>327.43049999999999</v>
      </c>
      <c r="AA487" s="41">
        <f t="shared" si="195"/>
        <v>0</v>
      </c>
      <c r="AB487" s="41">
        <f t="shared" si="196"/>
        <v>0.426315</v>
      </c>
      <c r="AC487" s="41" t="str">
        <f t="shared" si="197"/>
        <v/>
      </c>
      <c r="AD487" s="41" t="str">
        <f t="shared" si="198"/>
        <v/>
      </c>
      <c r="AE487" s="41">
        <f t="shared" si="199"/>
        <v>430.185</v>
      </c>
      <c r="AF487" s="41">
        <f t="shared" si="200"/>
        <v>430.185</v>
      </c>
      <c r="AG487" s="41">
        <f t="shared" si="201"/>
        <v>0</v>
      </c>
      <c r="AH487" s="41" t="str">
        <f t="shared" si="202"/>
        <v/>
      </c>
      <c r="AI487" s="41" t="str">
        <f t="shared" si="203"/>
        <v/>
      </c>
      <c r="AJ487" s="41" t="str">
        <f t="shared" si="204"/>
        <v/>
      </c>
      <c r="AK487" s="41" t="str">
        <f t="shared" si="205"/>
        <v/>
      </c>
      <c r="AL487" s="44">
        <f t="shared" si="206"/>
        <v>430.19</v>
      </c>
      <c r="AM487" s="44">
        <f t="shared" si="207"/>
        <v>486.56</v>
      </c>
      <c r="AN487" s="40">
        <f t="shared" si="208"/>
        <v>46470</v>
      </c>
      <c r="AO487" s="45">
        <f t="shared" si="209"/>
        <v>2.8574476651868366E-2</v>
      </c>
      <c r="AP487" s="40">
        <f t="shared" si="210"/>
        <v>312.89051933795861</v>
      </c>
      <c r="AQ487" s="41">
        <v>0</v>
      </c>
      <c r="AR487" s="40">
        <f t="shared" si="211"/>
        <v>35833</v>
      </c>
      <c r="AS487" s="40">
        <f t="shared" si="212"/>
        <v>1550</v>
      </c>
      <c r="AT487" s="40">
        <f t="shared" si="213"/>
        <v>2901.15</v>
      </c>
      <c r="AU487" s="40">
        <f t="shared" si="214"/>
        <v>33970</v>
      </c>
      <c r="AV487" s="46">
        <f t="shared" si="215"/>
        <v>35833</v>
      </c>
      <c r="AW487" s="40">
        <f>AX487-AV487</f>
        <v>0</v>
      </c>
      <c r="AX487" s="59">
        <f>IF(D487&gt;AV487,AV487+(D487-AV487),AV487)</f>
        <v>35833</v>
      </c>
    </row>
    <row r="488" spans="1:50" ht="15" customHeight="1" x14ac:dyDescent="0.25">
      <c r="A488" s="51">
        <v>50</v>
      </c>
      <c r="B488" s="51">
        <v>1500</v>
      </c>
      <c r="C488" s="52" t="s">
        <v>490</v>
      </c>
      <c r="D488" s="39">
        <v>54077</v>
      </c>
      <c r="E488" s="40">
        <v>0</v>
      </c>
      <c r="F488" s="41">
        <v>176</v>
      </c>
      <c r="G488" s="40">
        <v>181</v>
      </c>
      <c r="H488" s="42">
        <v>2.1549999999999998</v>
      </c>
      <c r="I488" s="41">
        <v>7</v>
      </c>
      <c r="J488" s="43">
        <f t="shared" si="189"/>
        <v>3.8699999999999998E-2</v>
      </c>
      <c r="K488" s="41">
        <v>43</v>
      </c>
      <c r="L488" s="41">
        <v>91</v>
      </c>
      <c r="M488" s="41">
        <v>39</v>
      </c>
      <c r="N488" s="41">
        <f t="shared" si="190"/>
        <v>47.252699999999997</v>
      </c>
      <c r="O488" s="41">
        <f t="shared" si="191"/>
        <v>42.857099999999996</v>
      </c>
      <c r="P488" s="41">
        <v>328</v>
      </c>
      <c r="Q488" s="41">
        <v>253</v>
      </c>
      <c r="R488" s="41">
        <v>206</v>
      </c>
      <c r="S488" s="41">
        <v>189</v>
      </c>
      <c r="T488" s="57">
        <v>176</v>
      </c>
      <c r="U488" s="53">
        <f t="shared" si="192"/>
        <v>328</v>
      </c>
      <c r="V488" s="44">
        <f t="shared" si="193"/>
        <v>44.82</v>
      </c>
      <c r="W488" s="54">
        <v>52692</v>
      </c>
      <c r="X488" s="55">
        <v>29996</v>
      </c>
      <c r="Y488" s="41">
        <v>0.1842506606208214</v>
      </c>
      <c r="Z488" s="41">
        <f t="shared" si="194"/>
        <v>955.22050000000002</v>
      </c>
      <c r="AA488" s="41">
        <f t="shared" si="195"/>
        <v>0</v>
      </c>
      <c r="AB488" s="41">
        <f t="shared" si="196"/>
        <v>0.426315</v>
      </c>
      <c r="AC488" s="41" t="str">
        <f t="shared" si="197"/>
        <v/>
      </c>
      <c r="AD488" s="41" t="str">
        <f t="shared" si="198"/>
        <v/>
      </c>
      <c r="AE488" s="41">
        <f t="shared" si="199"/>
        <v>439.72699999999998</v>
      </c>
      <c r="AF488" s="41">
        <f t="shared" si="200"/>
        <v>439.72699999999998</v>
      </c>
      <c r="AG488" s="41">
        <f t="shared" si="201"/>
        <v>0</v>
      </c>
      <c r="AH488" s="41" t="str">
        <f t="shared" si="202"/>
        <v/>
      </c>
      <c r="AI488" s="41" t="str">
        <f t="shared" si="203"/>
        <v/>
      </c>
      <c r="AJ488" s="41" t="str">
        <f t="shared" si="204"/>
        <v/>
      </c>
      <c r="AK488" s="41" t="str">
        <f t="shared" si="205"/>
        <v/>
      </c>
      <c r="AL488" s="44">
        <f t="shared" si="206"/>
        <v>439.73</v>
      </c>
      <c r="AM488" s="44">
        <f t="shared" si="207"/>
        <v>497.35</v>
      </c>
      <c r="AN488" s="40">
        <f t="shared" si="208"/>
        <v>67557</v>
      </c>
      <c r="AO488" s="45">
        <f t="shared" si="209"/>
        <v>2.8574476651868366E-2</v>
      </c>
      <c r="AP488" s="40">
        <f t="shared" si="210"/>
        <v>385.18394526718555</v>
      </c>
      <c r="AQ488" s="41">
        <v>0</v>
      </c>
      <c r="AR488" s="40">
        <f t="shared" si="211"/>
        <v>54462</v>
      </c>
      <c r="AS488" s="40">
        <f t="shared" si="212"/>
        <v>1810</v>
      </c>
      <c r="AT488" s="40">
        <f t="shared" si="213"/>
        <v>1499.8000000000002</v>
      </c>
      <c r="AU488" s="40">
        <f t="shared" si="214"/>
        <v>52577</v>
      </c>
      <c r="AV488" s="46">
        <f t="shared" si="215"/>
        <v>54462</v>
      </c>
      <c r="AW488" s="40">
        <f>AX488-AV488</f>
        <v>0</v>
      </c>
      <c r="AX488" s="59">
        <f>IF(D488&gt;AV488,AV488+(D488-AV488),AV488)</f>
        <v>54462</v>
      </c>
    </row>
    <row r="489" spans="1:50" ht="15" customHeight="1" x14ac:dyDescent="0.25">
      <c r="A489" s="51">
        <v>50</v>
      </c>
      <c r="B489" s="51">
        <v>1600</v>
      </c>
      <c r="C489" s="52" t="s">
        <v>634</v>
      </c>
      <c r="D489" s="39">
        <v>83194</v>
      </c>
      <c r="E489" s="40">
        <v>0</v>
      </c>
      <c r="F489" s="41">
        <v>442</v>
      </c>
      <c r="G489" s="40">
        <v>448</v>
      </c>
      <c r="H489" s="42">
        <v>2.8180000000000001</v>
      </c>
      <c r="I489" s="41">
        <v>45</v>
      </c>
      <c r="J489" s="43">
        <f t="shared" si="189"/>
        <v>0.1004</v>
      </c>
      <c r="K489" s="41">
        <v>39</v>
      </c>
      <c r="L489" s="41">
        <v>176</v>
      </c>
      <c r="M489" s="41">
        <v>20</v>
      </c>
      <c r="N489" s="41">
        <f t="shared" si="190"/>
        <v>22.159100000000002</v>
      </c>
      <c r="O489" s="41">
        <f t="shared" si="191"/>
        <v>11.3636</v>
      </c>
      <c r="P489" s="41">
        <v>197</v>
      </c>
      <c r="Q489" s="41">
        <v>285</v>
      </c>
      <c r="R489" s="41">
        <v>288</v>
      </c>
      <c r="S489" s="41">
        <v>355</v>
      </c>
      <c r="T489" s="57">
        <v>442</v>
      </c>
      <c r="U489" s="53">
        <f t="shared" si="192"/>
        <v>442</v>
      </c>
      <c r="V489" s="44">
        <f t="shared" si="193"/>
        <v>0</v>
      </c>
      <c r="W489" s="54">
        <v>377458</v>
      </c>
      <c r="X489" s="55">
        <v>164848</v>
      </c>
      <c r="Y489" s="41">
        <v>0.67277338736704573</v>
      </c>
      <c r="Z489" s="41">
        <f t="shared" si="194"/>
        <v>656.98199999999997</v>
      </c>
      <c r="AA489" s="41">
        <f t="shared" si="195"/>
        <v>0</v>
      </c>
      <c r="AB489" s="41">
        <f t="shared" si="196"/>
        <v>0.426315</v>
      </c>
      <c r="AC489" s="41" t="str">
        <f t="shared" si="197"/>
        <v/>
      </c>
      <c r="AD489" s="41" t="str">
        <f t="shared" si="198"/>
        <v/>
      </c>
      <c r="AE489" s="41">
        <f t="shared" si="199"/>
        <v>537.71600000000001</v>
      </c>
      <c r="AF489" s="41">
        <f t="shared" si="200"/>
        <v>537.71600000000001</v>
      </c>
      <c r="AG489" s="41">
        <f t="shared" si="201"/>
        <v>0</v>
      </c>
      <c r="AH489" s="41" t="str">
        <f t="shared" si="202"/>
        <v/>
      </c>
      <c r="AI489" s="41" t="str">
        <f t="shared" si="203"/>
        <v/>
      </c>
      <c r="AJ489" s="41" t="str">
        <f t="shared" si="204"/>
        <v/>
      </c>
      <c r="AK489" s="41" t="str">
        <f t="shared" si="205"/>
        <v/>
      </c>
      <c r="AL489" s="44">
        <f t="shared" si="206"/>
        <v>537.72</v>
      </c>
      <c r="AM489" s="44">
        <f t="shared" si="207"/>
        <v>608.17999999999995</v>
      </c>
      <c r="AN489" s="40">
        <f t="shared" si="208"/>
        <v>111549</v>
      </c>
      <c r="AO489" s="45">
        <f t="shared" si="209"/>
        <v>2.8574476651868366E-2</v>
      </c>
      <c r="AP489" s="40">
        <f t="shared" si="210"/>
        <v>810.22928546372748</v>
      </c>
      <c r="AQ489" s="41">
        <v>0</v>
      </c>
      <c r="AR489" s="40">
        <f t="shared" si="211"/>
        <v>84004</v>
      </c>
      <c r="AS489" s="40">
        <f t="shared" si="212"/>
        <v>4480</v>
      </c>
      <c r="AT489" s="40">
        <f t="shared" si="213"/>
        <v>8242.4</v>
      </c>
      <c r="AU489" s="40">
        <f t="shared" si="214"/>
        <v>78714</v>
      </c>
      <c r="AV489" s="46">
        <f t="shared" si="215"/>
        <v>84004</v>
      </c>
      <c r="AW489" s="40">
        <f>AX489-AV489</f>
        <v>0</v>
      </c>
      <c r="AX489" s="59">
        <f>IF(D489&gt;AV489,AV489+(D489-AV489),AV489)</f>
        <v>84004</v>
      </c>
    </row>
    <row r="490" spans="1:50" ht="15" customHeight="1" x14ac:dyDescent="0.25">
      <c r="A490" s="51">
        <v>51</v>
      </c>
      <c r="B490" s="51">
        <v>100</v>
      </c>
      <c r="C490" s="52" t="s">
        <v>32</v>
      </c>
      <c r="D490" s="39">
        <v>22953</v>
      </c>
      <c r="E490" s="40">
        <v>0</v>
      </c>
      <c r="F490" s="41">
        <v>147</v>
      </c>
      <c r="G490" s="40">
        <v>136</v>
      </c>
      <c r="H490" s="42">
        <v>2.3050000000000002</v>
      </c>
      <c r="I490" s="41">
        <v>30</v>
      </c>
      <c r="J490" s="43">
        <f t="shared" si="189"/>
        <v>0.22059999999999999</v>
      </c>
      <c r="K490" s="41">
        <v>31</v>
      </c>
      <c r="L490" s="41">
        <v>79</v>
      </c>
      <c r="M490" s="41">
        <v>18</v>
      </c>
      <c r="N490" s="41">
        <f t="shared" si="190"/>
        <v>39.240499999999997</v>
      </c>
      <c r="O490" s="41">
        <f t="shared" si="191"/>
        <v>22.784800000000001</v>
      </c>
      <c r="P490" s="41">
        <v>203</v>
      </c>
      <c r="Q490" s="41">
        <v>201</v>
      </c>
      <c r="R490" s="41">
        <v>150</v>
      </c>
      <c r="S490" s="41">
        <v>146</v>
      </c>
      <c r="T490" s="57">
        <v>147</v>
      </c>
      <c r="U490" s="53">
        <f t="shared" si="192"/>
        <v>203</v>
      </c>
      <c r="V490" s="44">
        <f t="shared" si="193"/>
        <v>33</v>
      </c>
      <c r="W490" s="54">
        <v>92537</v>
      </c>
      <c r="X490" s="55">
        <v>54500</v>
      </c>
      <c r="Y490" s="41">
        <v>1.1691073472155082</v>
      </c>
      <c r="Z490" s="41">
        <f t="shared" si="194"/>
        <v>125.73699999999999</v>
      </c>
      <c r="AA490" s="41">
        <f t="shared" si="195"/>
        <v>0</v>
      </c>
      <c r="AB490" s="41">
        <f t="shared" si="196"/>
        <v>0.426315</v>
      </c>
      <c r="AC490" s="41" t="str">
        <f t="shared" si="197"/>
        <v/>
      </c>
      <c r="AD490" s="41" t="str">
        <f t="shared" si="198"/>
        <v/>
      </c>
      <c r="AE490" s="41">
        <f t="shared" si="199"/>
        <v>423.21199999999999</v>
      </c>
      <c r="AF490" s="41">
        <f t="shared" si="200"/>
        <v>423.21199999999999</v>
      </c>
      <c r="AG490" s="41">
        <f t="shared" si="201"/>
        <v>0</v>
      </c>
      <c r="AH490" s="41" t="str">
        <f t="shared" si="202"/>
        <v/>
      </c>
      <c r="AI490" s="41" t="str">
        <f t="shared" si="203"/>
        <v/>
      </c>
      <c r="AJ490" s="41" t="str">
        <f t="shared" si="204"/>
        <v/>
      </c>
      <c r="AK490" s="41" t="str">
        <f t="shared" si="205"/>
        <v/>
      </c>
      <c r="AL490" s="44">
        <f t="shared" si="206"/>
        <v>423.21</v>
      </c>
      <c r="AM490" s="44">
        <f t="shared" si="207"/>
        <v>478.66</v>
      </c>
      <c r="AN490" s="40">
        <f t="shared" si="208"/>
        <v>25648</v>
      </c>
      <c r="AO490" s="45">
        <f t="shared" si="209"/>
        <v>2.8574476651868366E-2</v>
      </c>
      <c r="AP490" s="40">
        <f t="shared" si="210"/>
        <v>77.00821457678525</v>
      </c>
      <c r="AQ490" s="41">
        <v>0</v>
      </c>
      <c r="AR490" s="40">
        <f t="shared" si="211"/>
        <v>23030</v>
      </c>
      <c r="AS490" s="40">
        <f t="shared" si="212"/>
        <v>1360</v>
      </c>
      <c r="AT490" s="40">
        <f t="shared" si="213"/>
        <v>2725</v>
      </c>
      <c r="AU490" s="40">
        <f t="shared" si="214"/>
        <v>21593</v>
      </c>
      <c r="AV490" s="46">
        <f t="shared" si="215"/>
        <v>23030</v>
      </c>
      <c r="AW490" s="40">
        <f>AX490-AV490</f>
        <v>0</v>
      </c>
      <c r="AX490" s="59">
        <f>IF(D490&gt;AV490,AV490+(D490-AV490),AV490)</f>
        <v>23030</v>
      </c>
    </row>
    <row r="491" spans="1:50" ht="15" customHeight="1" x14ac:dyDescent="0.25">
      <c r="A491" s="51">
        <v>51</v>
      </c>
      <c r="B491" s="51">
        <v>200</v>
      </c>
      <c r="C491" s="52" t="s">
        <v>129</v>
      </c>
      <c r="D491" s="39">
        <v>64136</v>
      </c>
      <c r="E491" s="40">
        <v>0</v>
      </c>
      <c r="F491" s="41">
        <v>270</v>
      </c>
      <c r="G491" s="40">
        <v>252</v>
      </c>
      <c r="H491" s="42">
        <v>2.3769999999999998</v>
      </c>
      <c r="I491" s="41">
        <v>532</v>
      </c>
      <c r="J491" s="43">
        <f t="shared" si="189"/>
        <v>2.1111</v>
      </c>
      <c r="K491" s="41">
        <v>10</v>
      </c>
      <c r="L491" s="41">
        <v>154</v>
      </c>
      <c r="M491" s="41">
        <v>43</v>
      </c>
      <c r="N491" s="41">
        <f t="shared" si="190"/>
        <v>6.4935000000000009</v>
      </c>
      <c r="O491" s="41">
        <f t="shared" si="191"/>
        <v>27.9221</v>
      </c>
      <c r="P491" s="41">
        <v>319</v>
      </c>
      <c r="Q491" s="41">
        <v>344</v>
      </c>
      <c r="R491" s="41">
        <v>316</v>
      </c>
      <c r="S491" s="41">
        <v>276</v>
      </c>
      <c r="T491" s="57">
        <v>270</v>
      </c>
      <c r="U491" s="53">
        <f t="shared" si="192"/>
        <v>344</v>
      </c>
      <c r="V491" s="44">
        <f t="shared" si="193"/>
        <v>26.74</v>
      </c>
      <c r="W491" s="54">
        <v>144092</v>
      </c>
      <c r="X491" s="55">
        <v>118132</v>
      </c>
      <c r="Y491" s="41">
        <v>0.78122871611760358</v>
      </c>
      <c r="Z491" s="41">
        <f t="shared" si="194"/>
        <v>345.60939999999999</v>
      </c>
      <c r="AA491" s="41">
        <f t="shared" si="195"/>
        <v>0</v>
      </c>
      <c r="AB491" s="41">
        <f t="shared" si="196"/>
        <v>0.426315</v>
      </c>
      <c r="AC491" s="41" t="str">
        <f t="shared" si="197"/>
        <v/>
      </c>
      <c r="AD491" s="41" t="str">
        <f t="shared" si="198"/>
        <v/>
      </c>
      <c r="AE491" s="41">
        <f t="shared" si="199"/>
        <v>465.78399999999999</v>
      </c>
      <c r="AF491" s="41">
        <f t="shared" si="200"/>
        <v>465.78399999999999</v>
      </c>
      <c r="AG491" s="41">
        <f t="shared" si="201"/>
        <v>0</v>
      </c>
      <c r="AH491" s="41" t="str">
        <f t="shared" si="202"/>
        <v/>
      </c>
      <c r="AI491" s="41" t="str">
        <f t="shared" si="203"/>
        <v/>
      </c>
      <c r="AJ491" s="41" t="str">
        <f t="shared" si="204"/>
        <v/>
      </c>
      <c r="AK491" s="41" t="str">
        <f t="shared" si="205"/>
        <v/>
      </c>
      <c r="AL491" s="44">
        <f t="shared" si="206"/>
        <v>465.78</v>
      </c>
      <c r="AM491" s="44">
        <f t="shared" si="207"/>
        <v>526.80999999999995</v>
      </c>
      <c r="AN491" s="40">
        <f t="shared" si="208"/>
        <v>71328</v>
      </c>
      <c r="AO491" s="45">
        <f t="shared" si="209"/>
        <v>2.8574476651868366E-2</v>
      </c>
      <c r="AP491" s="40">
        <f t="shared" si="210"/>
        <v>205.50763608023729</v>
      </c>
      <c r="AQ491" s="41">
        <v>0</v>
      </c>
      <c r="AR491" s="40">
        <f t="shared" si="211"/>
        <v>64342</v>
      </c>
      <c r="AS491" s="40">
        <f t="shared" si="212"/>
        <v>2520</v>
      </c>
      <c r="AT491" s="40">
        <f t="shared" si="213"/>
        <v>5906.6</v>
      </c>
      <c r="AU491" s="40">
        <f t="shared" si="214"/>
        <v>61616</v>
      </c>
      <c r="AV491" s="46">
        <f t="shared" si="215"/>
        <v>64342</v>
      </c>
      <c r="AW491" s="40">
        <f>AX491-AV491</f>
        <v>0</v>
      </c>
      <c r="AX491" s="59">
        <f>IF(D491&gt;AV491,AV491+(D491-AV491),AV491)</f>
        <v>64342</v>
      </c>
    </row>
    <row r="492" spans="1:50" ht="15" customHeight="1" x14ac:dyDescent="0.25">
      <c r="A492" s="51">
        <v>51</v>
      </c>
      <c r="B492" s="51">
        <v>300</v>
      </c>
      <c r="C492" s="52" t="s">
        <v>178</v>
      </c>
      <c r="D492" s="39">
        <v>72063</v>
      </c>
      <c r="E492" s="40">
        <v>0</v>
      </c>
      <c r="F492" s="41">
        <v>233</v>
      </c>
      <c r="G492" s="40">
        <v>219</v>
      </c>
      <c r="H492" s="42">
        <v>1.9550000000000001</v>
      </c>
      <c r="I492" s="41">
        <v>66</v>
      </c>
      <c r="J492" s="43">
        <f t="shared" si="189"/>
        <v>0.3014</v>
      </c>
      <c r="K492" s="41">
        <v>47</v>
      </c>
      <c r="L492" s="41">
        <v>112</v>
      </c>
      <c r="M492" s="41">
        <v>37</v>
      </c>
      <c r="N492" s="41">
        <f t="shared" si="190"/>
        <v>41.964300000000001</v>
      </c>
      <c r="O492" s="41">
        <f t="shared" si="191"/>
        <v>33.035699999999999</v>
      </c>
      <c r="P492" s="41">
        <v>368</v>
      </c>
      <c r="Q492" s="41">
        <v>359</v>
      </c>
      <c r="R492" s="41">
        <v>303</v>
      </c>
      <c r="S492" s="41">
        <v>225</v>
      </c>
      <c r="T492" s="57">
        <v>233</v>
      </c>
      <c r="U492" s="53">
        <f t="shared" si="192"/>
        <v>368</v>
      </c>
      <c r="V492" s="44">
        <f t="shared" si="193"/>
        <v>40.49</v>
      </c>
      <c r="W492" s="54">
        <v>89802</v>
      </c>
      <c r="X492" s="55">
        <v>145046</v>
      </c>
      <c r="Y492" s="41">
        <v>0.57189801651590666</v>
      </c>
      <c r="Z492" s="41">
        <f t="shared" si="194"/>
        <v>407.4153</v>
      </c>
      <c r="AA492" s="41">
        <f t="shared" si="195"/>
        <v>0</v>
      </c>
      <c r="AB492" s="41">
        <f t="shared" si="196"/>
        <v>0.426315</v>
      </c>
      <c r="AC492" s="41" t="str">
        <f t="shared" si="197"/>
        <v/>
      </c>
      <c r="AD492" s="41" t="str">
        <f t="shared" si="198"/>
        <v/>
      </c>
      <c r="AE492" s="41">
        <f t="shared" si="199"/>
        <v>453.673</v>
      </c>
      <c r="AF492" s="41">
        <f t="shared" si="200"/>
        <v>453.673</v>
      </c>
      <c r="AG492" s="41">
        <f t="shared" si="201"/>
        <v>0</v>
      </c>
      <c r="AH492" s="41" t="str">
        <f t="shared" si="202"/>
        <v/>
      </c>
      <c r="AI492" s="41" t="str">
        <f t="shared" si="203"/>
        <v/>
      </c>
      <c r="AJ492" s="41" t="str">
        <f t="shared" si="204"/>
        <v/>
      </c>
      <c r="AK492" s="41" t="str">
        <f t="shared" si="205"/>
        <v/>
      </c>
      <c r="AL492" s="44">
        <f t="shared" si="206"/>
        <v>453.67</v>
      </c>
      <c r="AM492" s="44">
        <f t="shared" si="207"/>
        <v>513.12</v>
      </c>
      <c r="AN492" s="40">
        <f t="shared" si="208"/>
        <v>74089</v>
      </c>
      <c r="AO492" s="45">
        <f t="shared" si="209"/>
        <v>2.8574476651868366E-2</v>
      </c>
      <c r="AP492" s="40">
        <f t="shared" si="210"/>
        <v>57.891889696685311</v>
      </c>
      <c r="AQ492" s="41">
        <v>0</v>
      </c>
      <c r="AR492" s="40">
        <f t="shared" si="211"/>
        <v>72121</v>
      </c>
      <c r="AS492" s="40">
        <f t="shared" si="212"/>
        <v>2190</v>
      </c>
      <c r="AT492" s="40">
        <f t="shared" si="213"/>
        <v>7252.3</v>
      </c>
      <c r="AU492" s="40">
        <f t="shared" si="214"/>
        <v>69873</v>
      </c>
      <c r="AV492" s="46">
        <f t="shared" si="215"/>
        <v>72121</v>
      </c>
      <c r="AW492" s="40">
        <f>AX492-AV492</f>
        <v>0</v>
      </c>
      <c r="AX492" s="59">
        <f>IF(D492&gt;AV492,AV492+(D492-AV492),AV492)</f>
        <v>72121</v>
      </c>
    </row>
    <row r="493" spans="1:50" ht="15" customHeight="1" x14ac:dyDescent="0.25">
      <c r="A493" s="51">
        <v>51</v>
      </c>
      <c r="B493" s="51">
        <v>400</v>
      </c>
      <c r="C493" s="52" t="s">
        <v>210</v>
      </c>
      <c r="D493" s="39">
        <v>10345</v>
      </c>
      <c r="E493" s="40">
        <v>0</v>
      </c>
      <c r="F493" s="41">
        <v>57</v>
      </c>
      <c r="G493" s="40">
        <v>55</v>
      </c>
      <c r="H493" s="42">
        <v>1.833</v>
      </c>
      <c r="I493" s="41">
        <v>0</v>
      </c>
      <c r="J493" s="43">
        <f t="shared" si="189"/>
        <v>0</v>
      </c>
      <c r="K493" s="41">
        <v>25</v>
      </c>
      <c r="L493" s="41">
        <v>42</v>
      </c>
      <c r="M493" s="41">
        <v>10</v>
      </c>
      <c r="N493" s="41">
        <f t="shared" si="190"/>
        <v>59.523800000000001</v>
      </c>
      <c r="O493" s="41">
        <f t="shared" si="191"/>
        <v>23.8095</v>
      </c>
      <c r="P493" s="41">
        <v>104</v>
      </c>
      <c r="Q493" s="41">
        <v>87</v>
      </c>
      <c r="R493" s="41">
        <v>60</v>
      </c>
      <c r="S493" s="41">
        <v>67</v>
      </c>
      <c r="T493" s="57">
        <v>57</v>
      </c>
      <c r="U493" s="53">
        <f t="shared" si="192"/>
        <v>104</v>
      </c>
      <c r="V493" s="44">
        <f t="shared" si="193"/>
        <v>47.12</v>
      </c>
      <c r="W493" s="54">
        <v>41057</v>
      </c>
      <c r="X493" s="55">
        <v>31011</v>
      </c>
      <c r="Y493" s="41">
        <v>0.25119421402724645</v>
      </c>
      <c r="Z493" s="41">
        <f t="shared" si="194"/>
        <v>226.9161</v>
      </c>
      <c r="AA493" s="41">
        <f t="shared" si="195"/>
        <v>0</v>
      </c>
      <c r="AB493" s="41">
        <f t="shared" si="196"/>
        <v>0.426315</v>
      </c>
      <c r="AC493" s="41" t="str">
        <f t="shared" si="197"/>
        <v/>
      </c>
      <c r="AD493" s="41" t="str">
        <f t="shared" si="198"/>
        <v/>
      </c>
      <c r="AE493" s="41">
        <f t="shared" si="199"/>
        <v>410</v>
      </c>
      <c r="AF493" s="41">
        <f t="shared" si="200"/>
        <v>410</v>
      </c>
      <c r="AG493" s="41">
        <f t="shared" si="201"/>
        <v>0</v>
      </c>
      <c r="AH493" s="41" t="str">
        <f t="shared" si="202"/>
        <v/>
      </c>
      <c r="AI493" s="41" t="str">
        <f t="shared" si="203"/>
        <v/>
      </c>
      <c r="AJ493" s="41" t="str">
        <f t="shared" si="204"/>
        <v/>
      </c>
      <c r="AK493" s="41" t="str">
        <f t="shared" si="205"/>
        <v/>
      </c>
      <c r="AL493" s="44">
        <f t="shared" si="206"/>
        <v>410</v>
      </c>
      <c r="AM493" s="44">
        <f t="shared" si="207"/>
        <v>463.72</v>
      </c>
      <c r="AN493" s="40">
        <f t="shared" si="208"/>
        <v>8001</v>
      </c>
      <c r="AO493" s="45">
        <f t="shared" si="209"/>
        <v>2.8574476651868366E-2</v>
      </c>
      <c r="AP493" s="40">
        <f t="shared" si="210"/>
        <v>-66.978573271979457</v>
      </c>
      <c r="AQ493" s="41">
        <v>0</v>
      </c>
      <c r="AR493" s="40">
        <f t="shared" si="211"/>
        <v>8001</v>
      </c>
      <c r="AS493" s="40">
        <f t="shared" si="212"/>
        <v>550</v>
      </c>
      <c r="AT493" s="40">
        <f t="shared" si="213"/>
        <v>1550.5500000000002</v>
      </c>
      <c r="AU493" s="40">
        <f t="shared" si="214"/>
        <v>9795</v>
      </c>
      <c r="AV493" s="46">
        <f t="shared" si="215"/>
        <v>9795</v>
      </c>
      <c r="AW493" s="40">
        <f>AX493-AV493</f>
        <v>550</v>
      </c>
      <c r="AX493" s="59">
        <f>IF(D493&gt;AV493,AV493+(D493-AV493),AV493)</f>
        <v>10345</v>
      </c>
    </row>
    <row r="494" spans="1:50" ht="15" customHeight="1" x14ac:dyDescent="0.25">
      <c r="A494" s="51">
        <v>51</v>
      </c>
      <c r="B494" s="51">
        <v>500</v>
      </c>
      <c r="C494" s="52" t="s">
        <v>283</v>
      </c>
      <c r="D494" s="39">
        <v>490836</v>
      </c>
      <c r="E494" s="40">
        <v>0</v>
      </c>
      <c r="F494" s="41">
        <v>1318</v>
      </c>
      <c r="G494" s="40">
        <v>1270</v>
      </c>
      <c r="H494" s="42">
        <v>2.0979999999999999</v>
      </c>
      <c r="I494" s="41">
        <v>382</v>
      </c>
      <c r="J494" s="43">
        <f t="shared" si="189"/>
        <v>0.30080000000000001</v>
      </c>
      <c r="K494" s="41">
        <v>135</v>
      </c>
      <c r="L494" s="41">
        <v>631</v>
      </c>
      <c r="M494" s="41">
        <v>242</v>
      </c>
      <c r="N494" s="41">
        <f t="shared" si="190"/>
        <v>21.394600000000001</v>
      </c>
      <c r="O494" s="41">
        <f t="shared" si="191"/>
        <v>38.351800000000004</v>
      </c>
      <c r="P494" s="41">
        <v>1226</v>
      </c>
      <c r="Q494" s="41">
        <v>1308</v>
      </c>
      <c r="R494" s="41">
        <v>1212</v>
      </c>
      <c r="S494" s="41">
        <v>1283</v>
      </c>
      <c r="T494" s="53">
        <v>1318</v>
      </c>
      <c r="U494" s="53">
        <f t="shared" si="192"/>
        <v>1318</v>
      </c>
      <c r="V494" s="44">
        <f t="shared" si="193"/>
        <v>3.64</v>
      </c>
      <c r="W494" s="54">
        <v>532635</v>
      </c>
      <c r="X494" s="55">
        <v>440786</v>
      </c>
      <c r="Y494" s="41">
        <v>1.1069178698897446</v>
      </c>
      <c r="Z494" s="41">
        <f t="shared" si="194"/>
        <v>1190.6936000000001</v>
      </c>
      <c r="AA494" s="41">
        <f t="shared" si="195"/>
        <v>0</v>
      </c>
      <c r="AB494" s="41">
        <f t="shared" si="196"/>
        <v>0.426315</v>
      </c>
      <c r="AC494" s="41" t="str">
        <f t="shared" si="197"/>
        <v/>
      </c>
      <c r="AD494" s="41" t="str">
        <f t="shared" si="198"/>
        <v/>
      </c>
      <c r="AE494" s="41">
        <f t="shared" si="199"/>
        <v>839.39</v>
      </c>
      <c r="AF494" s="41">
        <f t="shared" si="200"/>
        <v>630</v>
      </c>
      <c r="AG494" s="41">
        <f t="shared" si="201"/>
        <v>0</v>
      </c>
      <c r="AH494" s="41" t="str">
        <f t="shared" si="202"/>
        <v/>
      </c>
      <c r="AI494" s="41" t="str">
        <f t="shared" si="203"/>
        <v/>
      </c>
      <c r="AJ494" s="41" t="str">
        <f t="shared" si="204"/>
        <v/>
      </c>
      <c r="AK494" s="41" t="str">
        <f t="shared" si="205"/>
        <v/>
      </c>
      <c r="AL494" s="44">
        <f t="shared" si="206"/>
        <v>630</v>
      </c>
      <c r="AM494" s="44">
        <f t="shared" si="207"/>
        <v>712.55</v>
      </c>
      <c r="AN494" s="40">
        <f t="shared" si="208"/>
        <v>677868</v>
      </c>
      <c r="AO494" s="45">
        <f t="shared" si="209"/>
        <v>2.8574476651868366E-2</v>
      </c>
      <c r="AP494" s="40">
        <f t="shared" si="210"/>
        <v>5344.3415171522447</v>
      </c>
      <c r="AQ494" s="41">
        <v>0</v>
      </c>
      <c r="AR494" s="40">
        <f t="shared" si="211"/>
        <v>496180</v>
      </c>
      <c r="AS494" s="40">
        <f t="shared" si="212"/>
        <v>12700</v>
      </c>
      <c r="AT494" s="40">
        <f t="shared" si="213"/>
        <v>22039.300000000003</v>
      </c>
      <c r="AU494" s="40">
        <f t="shared" si="214"/>
        <v>478136</v>
      </c>
      <c r="AV494" s="46">
        <f t="shared" si="215"/>
        <v>496180</v>
      </c>
      <c r="AW494" s="40">
        <f>AX494-AV494</f>
        <v>0</v>
      </c>
      <c r="AX494" s="59">
        <f>IF(D494&gt;AV494,AV494+(D494-AV494),AV494)</f>
        <v>496180</v>
      </c>
    </row>
    <row r="495" spans="1:50" ht="15" customHeight="1" x14ac:dyDescent="0.25">
      <c r="A495" s="51">
        <v>51</v>
      </c>
      <c r="B495" s="51">
        <v>600</v>
      </c>
      <c r="C495" s="52" t="s">
        <v>326</v>
      </c>
      <c r="D495" s="39">
        <v>12075</v>
      </c>
      <c r="E495" s="40">
        <v>0</v>
      </c>
      <c r="F495" s="41">
        <v>61</v>
      </c>
      <c r="G495" s="40">
        <v>58</v>
      </c>
      <c r="H495" s="42">
        <v>1.871</v>
      </c>
      <c r="I495" s="47">
        <v>0</v>
      </c>
      <c r="J495" s="43">
        <f t="shared" si="189"/>
        <v>0</v>
      </c>
      <c r="K495" s="41">
        <v>7</v>
      </c>
      <c r="L495" s="41">
        <v>29</v>
      </c>
      <c r="M495" s="41">
        <v>18</v>
      </c>
      <c r="N495" s="41">
        <f t="shared" si="190"/>
        <v>24.137900000000002</v>
      </c>
      <c r="O495" s="41">
        <f t="shared" si="191"/>
        <v>62.068999999999996</v>
      </c>
      <c r="P495" s="41">
        <v>119</v>
      </c>
      <c r="Q495" s="41">
        <v>137</v>
      </c>
      <c r="R495" s="41">
        <v>94</v>
      </c>
      <c r="S495" s="41">
        <v>81</v>
      </c>
      <c r="T495" s="57">
        <v>61</v>
      </c>
      <c r="U495" s="53">
        <f t="shared" si="192"/>
        <v>137</v>
      </c>
      <c r="V495" s="44">
        <f t="shared" si="193"/>
        <v>57.66</v>
      </c>
      <c r="W495" s="54">
        <v>59221</v>
      </c>
      <c r="X495" s="55">
        <v>38007</v>
      </c>
      <c r="Y495" s="41">
        <v>0.39114042227222673</v>
      </c>
      <c r="Z495" s="41">
        <f t="shared" si="194"/>
        <v>155.95419999999999</v>
      </c>
      <c r="AA495" s="41">
        <f t="shared" si="195"/>
        <v>0</v>
      </c>
      <c r="AB495" s="41">
        <f t="shared" si="196"/>
        <v>0.426315</v>
      </c>
      <c r="AC495" s="41" t="str">
        <f t="shared" si="197"/>
        <v/>
      </c>
      <c r="AD495" s="41" t="str">
        <f t="shared" si="198"/>
        <v/>
      </c>
      <c r="AE495" s="41">
        <f t="shared" si="199"/>
        <v>410</v>
      </c>
      <c r="AF495" s="41">
        <f t="shared" si="200"/>
        <v>410</v>
      </c>
      <c r="AG495" s="41">
        <f t="shared" si="201"/>
        <v>0</v>
      </c>
      <c r="AH495" s="41" t="str">
        <f t="shared" si="202"/>
        <v/>
      </c>
      <c r="AI495" s="41" t="str">
        <f t="shared" si="203"/>
        <v/>
      </c>
      <c r="AJ495" s="41" t="str">
        <f t="shared" si="204"/>
        <v/>
      </c>
      <c r="AK495" s="41" t="str">
        <f t="shared" si="205"/>
        <v/>
      </c>
      <c r="AL495" s="44">
        <f t="shared" si="206"/>
        <v>410</v>
      </c>
      <c r="AM495" s="44">
        <f t="shared" si="207"/>
        <v>463.72</v>
      </c>
      <c r="AN495" s="40">
        <f t="shared" si="208"/>
        <v>1649</v>
      </c>
      <c r="AO495" s="45">
        <f t="shared" si="209"/>
        <v>2.8574476651868366E-2</v>
      </c>
      <c r="AP495" s="40">
        <f t="shared" si="210"/>
        <v>-297.91749357237961</v>
      </c>
      <c r="AQ495" s="41">
        <v>0</v>
      </c>
      <c r="AR495" s="40">
        <f t="shared" si="211"/>
        <v>1649</v>
      </c>
      <c r="AS495" s="40">
        <f t="shared" si="212"/>
        <v>580</v>
      </c>
      <c r="AT495" s="40">
        <f t="shared" si="213"/>
        <v>1900.3500000000001</v>
      </c>
      <c r="AU495" s="40">
        <f t="shared" si="214"/>
        <v>11495</v>
      </c>
      <c r="AV495" s="46">
        <f t="shared" si="215"/>
        <v>11495</v>
      </c>
      <c r="AW495" s="40">
        <f>AX495-AV495</f>
        <v>580</v>
      </c>
      <c r="AX495" s="59">
        <f>IF(D495&gt;AV495,AV495+(D495-AV495),AV495)</f>
        <v>12075</v>
      </c>
    </row>
    <row r="496" spans="1:50" ht="15" customHeight="1" x14ac:dyDescent="0.25">
      <c r="A496" s="51">
        <v>51</v>
      </c>
      <c r="B496" s="51">
        <v>700</v>
      </c>
      <c r="C496" s="52" t="s">
        <v>385</v>
      </c>
      <c r="D496" s="39">
        <v>37757</v>
      </c>
      <c r="E496" s="40">
        <v>0</v>
      </c>
      <c r="F496" s="41">
        <v>137</v>
      </c>
      <c r="G496" s="40">
        <v>135</v>
      </c>
      <c r="H496" s="42">
        <v>1.849</v>
      </c>
      <c r="I496" s="41">
        <v>0</v>
      </c>
      <c r="J496" s="43">
        <f t="shared" si="189"/>
        <v>0</v>
      </c>
      <c r="K496" s="41">
        <v>26</v>
      </c>
      <c r="L496" s="41">
        <v>79</v>
      </c>
      <c r="M496" s="41">
        <v>44</v>
      </c>
      <c r="N496" s="41">
        <f t="shared" si="190"/>
        <v>32.9114</v>
      </c>
      <c r="O496" s="41">
        <f t="shared" si="191"/>
        <v>55.696199999999997</v>
      </c>
      <c r="P496" s="41">
        <v>260</v>
      </c>
      <c r="Q496" s="41">
        <v>248</v>
      </c>
      <c r="R496" s="41">
        <v>158</v>
      </c>
      <c r="S496" s="41">
        <v>173</v>
      </c>
      <c r="T496" s="57">
        <v>137</v>
      </c>
      <c r="U496" s="53">
        <f t="shared" si="192"/>
        <v>260</v>
      </c>
      <c r="V496" s="44">
        <f t="shared" si="193"/>
        <v>48.08</v>
      </c>
      <c r="W496" s="54">
        <v>49775</v>
      </c>
      <c r="X496" s="55">
        <v>45345</v>
      </c>
      <c r="Y496" s="41">
        <v>0.77269856076553245</v>
      </c>
      <c r="Z496" s="41">
        <f t="shared" si="194"/>
        <v>177.30070000000001</v>
      </c>
      <c r="AA496" s="41">
        <f t="shared" si="195"/>
        <v>0</v>
      </c>
      <c r="AB496" s="41">
        <f t="shared" si="196"/>
        <v>0.426315</v>
      </c>
      <c r="AC496" s="41" t="str">
        <f t="shared" si="197"/>
        <v/>
      </c>
      <c r="AD496" s="41" t="str">
        <f t="shared" si="198"/>
        <v/>
      </c>
      <c r="AE496" s="41">
        <f t="shared" si="199"/>
        <v>422.84500000000003</v>
      </c>
      <c r="AF496" s="41">
        <f t="shared" si="200"/>
        <v>422.84500000000003</v>
      </c>
      <c r="AG496" s="41">
        <f t="shared" si="201"/>
        <v>0</v>
      </c>
      <c r="AH496" s="41" t="str">
        <f t="shared" si="202"/>
        <v/>
      </c>
      <c r="AI496" s="41" t="str">
        <f t="shared" si="203"/>
        <v/>
      </c>
      <c r="AJ496" s="41" t="str">
        <f t="shared" si="204"/>
        <v/>
      </c>
      <c r="AK496" s="41" t="str">
        <f t="shared" si="205"/>
        <v/>
      </c>
      <c r="AL496" s="44">
        <f t="shared" si="206"/>
        <v>422.85</v>
      </c>
      <c r="AM496" s="44">
        <f t="shared" si="207"/>
        <v>478.26</v>
      </c>
      <c r="AN496" s="40">
        <f t="shared" si="208"/>
        <v>43345</v>
      </c>
      <c r="AO496" s="45">
        <f t="shared" si="209"/>
        <v>2.8574476651868366E-2</v>
      </c>
      <c r="AP496" s="40">
        <f t="shared" si="210"/>
        <v>159.67417553064044</v>
      </c>
      <c r="AQ496" s="41">
        <v>0</v>
      </c>
      <c r="AR496" s="40">
        <f t="shared" si="211"/>
        <v>37917</v>
      </c>
      <c r="AS496" s="40">
        <f t="shared" si="212"/>
        <v>1350</v>
      </c>
      <c r="AT496" s="40">
        <f t="shared" si="213"/>
        <v>2267.25</v>
      </c>
      <c r="AU496" s="40">
        <f t="shared" si="214"/>
        <v>36407</v>
      </c>
      <c r="AV496" s="46">
        <f t="shared" si="215"/>
        <v>37917</v>
      </c>
      <c r="AW496" s="40">
        <f>AX496-AV496</f>
        <v>0</v>
      </c>
      <c r="AX496" s="59">
        <f>IF(D496&gt;AV496,AV496+(D496-AV496),AV496)</f>
        <v>37917</v>
      </c>
    </row>
    <row r="497" spans="1:50" ht="15" customHeight="1" x14ac:dyDescent="0.25">
      <c r="A497" s="51">
        <v>51</v>
      </c>
      <c r="B497" s="51">
        <v>800</v>
      </c>
      <c r="C497" s="52" t="s">
        <v>431</v>
      </c>
      <c r="D497" s="39">
        <v>78942</v>
      </c>
      <c r="E497" s="40">
        <v>0</v>
      </c>
      <c r="F497" s="41">
        <v>251</v>
      </c>
      <c r="G497" s="40">
        <v>239</v>
      </c>
      <c r="H497" s="42">
        <v>1.8819999999999999</v>
      </c>
      <c r="I497" s="41">
        <v>46</v>
      </c>
      <c r="J497" s="43">
        <f t="shared" si="189"/>
        <v>0.1925</v>
      </c>
      <c r="K497" s="41">
        <v>43</v>
      </c>
      <c r="L497" s="41">
        <v>139</v>
      </c>
      <c r="M497" s="41">
        <v>45</v>
      </c>
      <c r="N497" s="41">
        <f t="shared" si="190"/>
        <v>30.935299999999998</v>
      </c>
      <c r="O497" s="41">
        <f t="shared" si="191"/>
        <v>32.374099999999999</v>
      </c>
      <c r="P497" s="41">
        <v>378</v>
      </c>
      <c r="Q497" s="41">
        <v>380</v>
      </c>
      <c r="R497" s="41">
        <v>319</v>
      </c>
      <c r="S497" s="41">
        <v>270</v>
      </c>
      <c r="T497" s="57">
        <v>251</v>
      </c>
      <c r="U497" s="53">
        <f t="shared" si="192"/>
        <v>380</v>
      </c>
      <c r="V497" s="44">
        <f t="shared" si="193"/>
        <v>37.11</v>
      </c>
      <c r="W497" s="54">
        <v>97422</v>
      </c>
      <c r="X497" s="55">
        <v>78220</v>
      </c>
      <c r="Y497" s="41">
        <v>0.50252394991791471</v>
      </c>
      <c r="Z497" s="41">
        <f t="shared" si="194"/>
        <v>499.4787</v>
      </c>
      <c r="AA497" s="41">
        <f t="shared" si="195"/>
        <v>0</v>
      </c>
      <c r="AB497" s="41">
        <f t="shared" si="196"/>
        <v>0.426315</v>
      </c>
      <c r="AC497" s="41" t="str">
        <f t="shared" si="197"/>
        <v/>
      </c>
      <c r="AD497" s="41" t="str">
        <f t="shared" si="198"/>
        <v/>
      </c>
      <c r="AE497" s="41">
        <f t="shared" si="199"/>
        <v>461.01299999999998</v>
      </c>
      <c r="AF497" s="41">
        <f t="shared" si="200"/>
        <v>461.01299999999998</v>
      </c>
      <c r="AG497" s="41">
        <f t="shared" si="201"/>
        <v>0</v>
      </c>
      <c r="AH497" s="41" t="str">
        <f t="shared" si="202"/>
        <v/>
      </c>
      <c r="AI497" s="41" t="str">
        <f t="shared" si="203"/>
        <v/>
      </c>
      <c r="AJ497" s="41" t="str">
        <f t="shared" si="204"/>
        <v/>
      </c>
      <c r="AK497" s="41" t="str">
        <f t="shared" si="205"/>
        <v/>
      </c>
      <c r="AL497" s="44">
        <f t="shared" si="206"/>
        <v>461.01</v>
      </c>
      <c r="AM497" s="44">
        <f t="shared" si="207"/>
        <v>521.41999999999996</v>
      </c>
      <c r="AN497" s="40">
        <f t="shared" si="208"/>
        <v>83087</v>
      </c>
      <c r="AO497" s="45">
        <f t="shared" si="209"/>
        <v>2.8574476651868366E-2</v>
      </c>
      <c r="AP497" s="40">
        <f t="shared" si="210"/>
        <v>118.44120572199438</v>
      </c>
      <c r="AQ497" s="41">
        <v>0</v>
      </c>
      <c r="AR497" s="40">
        <f t="shared" si="211"/>
        <v>79060</v>
      </c>
      <c r="AS497" s="40">
        <f t="shared" si="212"/>
        <v>2390</v>
      </c>
      <c r="AT497" s="40">
        <f t="shared" si="213"/>
        <v>3911</v>
      </c>
      <c r="AU497" s="40">
        <f t="shared" si="214"/>
        <v>76552</v>
      </c>
      <c r="AV497" s="46">
        <f t="shared" si="215"/>
        <v>79060</v>
      </c>
      <c r="AW497" s="40">
        <f>AX497-AV497</f>
        <v>0</v>
      </c>
      <c r="AX497" s="59">
        <f>IF(D497&gt;AV497,AV497+(D497-AV497),AV497)</f>
        <v>79060</v>
      </c>
    </row>
    <row r="498" spans="1:50" ht="15" customHeight="1" x14ac:dyDescent="0.25">
      <c r="A498" s="51">
        <v>51</v>
      </c>
      <c r="B498" s="51">
        <v>1000</v>
      </c>
      <c r="C498" s="52" t="s">
        <v>702</v>
      </c>
      <c r="D498" s="39">
        <v>834214</v>
      </c>
      <c r="E498" s="40">
        <v>0</v>
      </c>
      <c r="F498" s="41">
        <v>2153</v>
      </c>
      <c r="G498" s="40">
        <v>2085</v>
      </c>
      <c r="H498" s="42">
        <v>2.1139999999999999</v>
      </c>
      <c r="I498" s="41">
        <v>1292</v>
      </c>
      <c r="J498" s="43">
        <f t="shared" si="189"/>
        <v>0.61970000000000003</v>
      </c>
      <c r="K498" s="41">
        <v>313</v>
      </c>
      <c r="L498" s="41">
        <v>1106</v>
      </c>
      <c r="M498" s="41">
        <v>357</v>
      </c>
      <c r="N498" s="41">
        <f t="shared" si="190"/>
        <v>28.300199999999997</v>
      </c>
      <c r="O498" s="41">
        <f t="shared" si="191"/>
        <v>32.278500000000001</v>
      </c>
      <c r="P498" s="41">
        <v>2351</v>
      </c>
      <c r="Q498" s="41">
        <v>2420</v>
      </c>
      <c r="R498" s="41">
        <v>2147</v>
      </c>
      <c r="S498" s="41">
        <v>2072</v>
      </c>
      <c r="T498" s="53">
        <v>2153</v>
      </c>
      <c r="U498" s="53">
        <f t="shared" si="192"/>
        <v>2420</v>
      </c>
      <c r="V498" s="44">
        <f t="shared" si="193"/>
        <v>13.84</v>
      </c>
      <c r="W498" s="54">
        <v>1219500</v>
      </c>
      <c r="X498" s="55">
        <v>1044773</v>
      </c>
      <c r="Y498" s="41">
        <v>1.9571059788694001</v>
      </c>
      <c r="Z498" s="41">
        <f t="shared" si="194"/>
        <v>1100.0936999999999</v>
      </c>
      <c r="AA498" s="41">
        <f t="shared" si="195"/>
        <v>0</v>
      </c>
      <c r="AB498" s="41">
        <f t="shared" si="196"/>
        <v>0.426315</v>
      </c>
      <c r="AC498" s="41" t="str">
        <f t="shared" si="197"/>
        <v/>
      </c>
      <c r="AD498" s="41" t="str">
        <f t="shared" si="198"/>
        <v/>
      </c>
      <c r="AE498" s="41">
        <f t="shared" si="199"/>
        <v>1138.4949999999999</v>
      </c>
      <c r="AF498" s="41">
        <f t="shared" si="200"/>
        <v>630</v>
      </c>
      <c r="AG498" s="41">
        <f t="shared" si="201"/>
        <v>0</v>
      </c>
      <c r="AH498" s="41" t="str">
        <f t="shared" si="202"/>
        <v/>
      </c>
      <c r="AI498" s="41" t="str">
        <f t="shared" si="203"/>
        <v/>
      </c>
      <c r="AJ498" s="41" t="str">
        <f t="shared" si="204"/>
        <v/>
      </c>
      <c r="AK498" s="41" t="str">
        <f t="shared" si="205"/>
        <v/>
      </c>
      <c r="AL498" s="44">
        <f t="shared" si="206"/>
        <v>630</v>
      </c>
      <c r="AM498" s="44">
        <f t="shared" si="207"/>
        <v>712.55</v>
      </c>
      <c r="AN498" s="40">
        <f t="shared" si="208"/>
        <v>965776</v>
      </c>
      <c r="AO498" s="45">
        <f t="shared" si="209"/>
        <v>2.8574476651868366E-2</v>
      </c>
      <c r="AP498" s="40">
        <f t="shared" si="210"/>
        <v>3759.3152972731059</v>
      </c>
      <c r="AQ498" s="41">
        <v>0</v>
      </c>
      <c r="AR498" s="40">
        <f t="shared" si="211"/>
        <v>837973</v>
      </c>
      <c r="AS498" s="40">
        <f t="shared" si="212"/>
        <v>20850</v>
      </c>
      <c r="AT498" s="40">
        <f t="shared" si="213"/>
        <v>52238.65</v>
      </c>
      <c r="AU498" s="40">
        <f t="shared" si="214"/>
        <v>813364</v>
      </c>
      <c r="AV498" s="46">
        <f t="shared" si="215"/>
        <v>837973</v>
      </c>
      <c r="AW498" s="40">
        <f>AX498-AV498</f>
        <v>0</v>
      </c>
      <c r="AX498" s="59">
        <f>IF(D498&gt;AV498,AV498+(D498-AV498),AV498)</f>
        <v>837973</v>
      </c>
    </row>
    <row r="499" spans="1:50" ht="15" customHeight="1" x14ac:dyDescent="0.25">
      <c r="A499" s="51">
        <v>52</v>
      </c>
      <c r="B499" s="51">
        <v>100</v>
      </c>
      <c r="C499" s="52" t="s">
        <v>172</v>
      </c>
      <c r="D499" s="39">
        <v>89985</v>
      </c>
      <c r="E499" s="40">
        <v>0</v>
      </c>
      <c r="F499" s="41">
        <v>611</v>
      </c>
      <c r="G499" s="40">
        <v>664</v>
      </c>
      <c r="H499" s="42">
        <v>2.5059999999999998</v>
      </c>
      <c r="I499" s="41">
        <v>255</v>
      </c>
      <c r="J499" s="43">
        <f t="shared" si="189"/>
        <v>0.38400000000000001</v>
      </c>
      <c r="K499" s="41">
        <v>38</v>
      </c>
      <c r="L499" s="41">
        <v>296</v>
      </c>
      <c r="M499" s="41">
        <v>45</v>
      </c>
      <c r="N499" s="41">
        <f t="shared" si="190"/>
        <v>12.8378</v>
      </c>
      <c r="O499" s="41">
        <f t="shared" si="191"/>
        <v>15.2027</v>
      </c>
      <c r="P499" s="41">
        <v>300</v>
      </c>
      <c r="Q499" s="41">
        <v>399</v>
      </c>
      <c r="R499" s="41">
        <v>412</v>
      </c>
      <c r="S499" s="41">
        <v>538</v>
      </c>
      <c r="T499" s="57">
        <v>611</v>
      </c>
      <c r="U499" s="53">
        <f t="shared" si="192"/>
        <v>611</v>
      </c>
      <c r="V499" s="44">
        <f t="shared" si="193"/>
        <v>0</v>
      </c>
      <c r="W499" s="54">
        <v>749792</v>
      </c>
      <c r="X499" s="55">
        <v>201246</v>
      </c>
      <c r="Y499" s="41">
        <v>2.640370534535295</v>
      </c>
      <c r="Z499" s="41">
        <f t="shared" si="194"/>
        <v>231.40690000000001</v>
      </c>
      <c r="AA499" s="41">
        <f t="shared" si="195"/>
        <v>0</v>
      </c>
      <c r="AB499" s="41">
        <f t="shared" si="196"/>
        <v>0.426315</v>
      </c>
      <c r="AC499" s="41" t="str">
        <f t="shared" si="197"/>
        <v/>
      </c>
      <c r="AD499" s="41" t="str">
        <f t="shared" si="198"/>
        <v/>
      </c>
      <c r="AE499" s="41">
        <f t="shared" si="199"/>
        <v>616.98800000000006</v>
      </c>
      <c r="AF499" s="41">
        <f t="shared" si="200"/>
        <v>616.98800000000006</v>
      </c>
      <c r="AG499" s="41">
        <f t="shared" si="201"/>
        <v>0</v>
      </c>
      <c r="AH499" s="41" t="str">
        <f t="shared" si="202"/>
        <v/>
      </c>
      <c r="AI499" s="41" t="str">
        <f t="shared" si="203"/>
        <v/>
      </c>
      <c r="AJ499" s="41" t="str">
        <f t="shared" si="204"/>
        <v/>
      </c>
      <c r="AK499" s="41" t="str">
        <f t="shared" si="205"/>
        <v/>
      </c>
      <c r="AL499" s="44">
        <f t="shared" si="206"/>
        <v>616.99</v>
      </c>
      <c r="AM499" s="44">
        <f t="shared" si="207"/>
        <v>697.84</v>
      </c>
      <c r="AN499" s="40">
        <f t="shared" si="208"/>
        <v>143718</v>
      </c>
      <c r="AO499" s="45">
        <f t="shared" si="209"/>
        <v>2.8574476651868366E-2</v>
      </c>
      <c r="AP499" s="40">
        <f t="shared" si="210"/>
        <v>1535.392353934843</v>
      </c>
      <c r="AQ499" s="41">
        <v>0</v>
      </c>
      <c r="AR499" s="40">
        <f t="shared" si="211"/>
        <v>91520</v>
      </c>
      <c r="AS499" s="40">
        <f t="shared" si="212"/>
        <v>6640</v>
      </c>
      <c r="AT499" s="40">
        <f t="shared" si="213"/>
        <v>10062.300000000001</v>
      </c>
      <c r="AU499" s="40">
        <f t="shared" si="214"/>
        <v>83345</v>
      </c>
      <c r="AV499" s="46">
        <f t="shared" si="215"/>
        <v>91520</v>
      </c>
      <c r="AW499" s="40">
        <f>AX499-AV499</f>
        <v>0</v>
      </c>
      <c r="AX499" s="59">
        <f>IF(D499&gt;AV499,AV499+(D499-AV499),AV499)</f>
        <v>91520</v>
      </c>
    </row>
    <row r="500" spans="1:50" ht="15" customHeight="1" x14ac:dyDescent="0.25">
      <c r="A500" s="51">
        <v>52</v>
      </c>
      <c r="B500" s="51">
        <v>300</v>
      </c>
      <c r="C500" s="52" t="s">
        <v>420</v>
      </c>
      <c r="D500" s="39">
        <v>139603</v>
      </c>
      <c r="E500" s="40">
        <v>0</v>
      </c>
      <c r="F500" s="41">
        <v>504</v>
      </c>
      <c r="G500" s="40">
        <v>482</v>
      </c>
      <c r="H500" s="42">
        <v>2.2519999999999998</v>
      </c>
      <c r="I500" s="41">
        <v>130</v>
      </c>
      <c r="J500" s="43">
        <f t="shared" si="189"/>
        <v>0.2697</v>
      </c>
      <c r="K500" s="41">
        <v>72</v>
      </c>
      <c r="L500" s="41">
        <v>246</v>
      </c>
      <c r="M500" s="41">
        <v>90</v>
      </c>
      <c r="N500" s="41">
        <f t="shared" si="190"/>
        <v>29.268300000000004</v>
      </c>
      <c r="O500" s="41">
        <f t="shared" si="191"/>
        <v>36.5854</v>
      </c>
      <c r="P500" s="41">
        <v>498</v>
      </c>
      <c r="Q500" s="41">
        <v>507</v>
      </c>
      <c r="R500" s="41">
        <v>462</v>
      </c>
      <c r="S500" s="41">
        <v>529</v>
      </c>
      <c r="T500" s="57">
        <v>504</v>
      </c>
      <c r="U500" s="53">
        <f t="shared" si="192"/>
        <v>529</v>
      </c>
      <c r="V500" s="44">
        <f t="shared" si="193"/>
        <v>8.8800000000000008</v>
      </c>
      <c r="W500" s="54">
        <v>290479</v>
      </c>
      <c r="X500" s="55">
        <v>168395</v>
      </c>
      <c r="Y500" s="41">
        <v>1.1532157677950632</v>
      </c>
      <c r="Z500" s="41">
        <f t="shared" si="194"/>
        <v>437.03879999999998</v>
      </c>
      <c r="AA500" s="41">
        <f t="shared" si="195"/>
        <v>0</v>
      </c>
      <c r="AB500" s="41">
        <f t="shared" si="196"/>
        <v>0.426315</v>
      </c>
      <c r="AC500" s="41" t="str">
        <f t="shared" si="197"/>
        <v/>
      </c>
      <c r="AD500" s="41" t="str">
        <f t="shared" si="198"/>
        <v/>
      </c>
      <c r="AE500" s="41">
        <f t="shared" si="199"/>
        <v>550.19399999999996</v>
      </c>
      <c r="AF500" s="41">
        <f t="shared" si="200"/>
        <v>550.19399999999996</v>
      </c>
      <c r="AG500" s="41">
        <f t="shared" si="201"/>
        <v>0</v>
      </c>
      <c r="AH500" s="41" t="str">
        <f t="shared" si="202"/>
        <v/>
      </c>
      <c r="AI500" s="41" t="str">
        <f t="shared" si="203"/>
        <v/>
      </c>
      <c r="AJ500" s="41" t="str">
        <f t="shared" si="204"/>
        <v/>
      </c>
      <c r="AK500" s="41" t="str">
        <f t="shared" si="205"/>
        <v/>
      </c>
      <c r="AL500" s="44">
        <f t="shared" si="206"/>
        <v>550.19000000000005</v>
      </c>
      <c r="AM500" s="44">
        <f t="shared" si="207"/>
        <v>622.28</v>
      </c>
      <c r="AN500" s="40">
        <f t="shared" si="208"/>
        <v>176103</v>
      </c>
      <c r="AO500" s="45">
        <f t="shared" si="209"/>
        <v>2.8574476651868366E-2</v>
      </c>
      <c r="AP500" s="40">
        <f t="shared" si="210"/>
        <v>1042.9683977931954</v>
      </c>
      <c r="AQ500" s="41">
        <v>0</v>
      </c>
      <c r="AR500" s="40">
        <f t="shared" si="211"/>
        <v>140646</v>
      </c>
      <c r="AS500" s="40">
        <f t="shared" si="212"/>
        <v>4820</v>
      </c>
      <c r="AT500" s="40">
        <f t="shared" si="213"/>
        <v>8419.75</v>
      </c>
      <c r="AU500" s="40">
        <f t="shared" si="214"/>
        <v>134783</v>
      </c>
      <c r="AV500" s="46">
        <f t="shared" si="215"/>
        <v>140646</v>
      </c>
      <c r="AW500" s="40">
        <f>AX500-AV500</f>
        <v>0</v>
      </c>
      <c r="AX500" s="59">
        <f>IF(D500&gt;AV500,AV500+(D500-AV500),AV500)</f>
        <v>140646</v>
      </c>
    </row>
    <row r="501" spans="1:50" ht="15" customHeight="1" x14ac:dyDescent="0.25">
      <c r="A501" s="51">
        <v>52</v>
      </c>
      <c r="B501" s="51">
        <v>400</v>
      </c>
      <c r="C501" s="52" t="s">
        <v>567</v>
      </c>
      <c r="D501" s="39">
        <v>277739</v>
      </c>
      <c r="E501" s="40">
        <v>0</v>
      </c>
      <c r="F501" s="41">
        <v>1093</v>
      </c>
      <c r="G501" s="40">
        <v>1163</v>
      </c>
      <c r="H501" s="42">
        <v>2.4849999999999999</v>
      </c>
      <c r="I501" s="41">
        <v>359</v>
      </c>
      <c r="J501" s="43">
        <f t="shared" si="189"/>
        <v>0.30869999999999997</v>
      </c>
      <c r="K501" s="41">
        <v>83</v>
      </c>
      <c r="L501" s="41">
        <v>474</v>
      </c>
      <c r="M501" s="41">
        <v>88</v>
      </c>
      <c r="N501" s="41">
        <f t="shared" si="190"/>
        <v>17.5105</v>
      </c>
      <c r="O501" s="41">
        <f t="shared" si="191"/>
        <v>18.5654</v>
      </c>
      <c r="P501" s="41">
        <v>618</v>
      </c>
      <c r="Q501" s="41">
        <v>709</v>
      </c>
      <c r="R501" s="41">
        <v>795</v>
      </c>
      <c r="S501" s="41">
        <v>889</v>
      </c>
      <c r="T501" s="53">
        <v>1093</v>
      </c>
      <c r="U501" s="53">
        <f t="shared" si="192"/>
        <v>1093</v>
      </c>
      <c r="V501" s="44">
        <f t="shared" si="193"/>
        <v>0</v>
      </c>
      <c r="W501" s="54">
        <v>846956</v>
      </c>
      <c r="X501" s="55">
        <v>469012</v>
      </c>
      <c r="Y501" s="41">
        <v>0.94389085972599096</v>
      </c>
      <c r="Z501" s="41">
        <f t="shared" si="194"/>
        <v>1157.9729</v>
      </c>
      <c r="AA501" s="41">
        <f t="shared" si="195"/>
        <v>0</v>
      </c>
      <c r="AB501" s="41">
        <f t="shared" si="196"/>
        <v>0.426315</v>
      </c>
      <c r="AC501" s="41" t="str">
        <f t="shared" si="197"/>
        <v/>
      </c>
      <c r="AD501" s="41" t="str">
        <f t="shared" si="198"/>
        <v/>
      </c>
      <c r="AE501" s="41">
        <f t="shared" si="199"/>
        <v>800.12099999999998</v>
      </c>
      <c r="AF501" s="41">
        <f t="shared" si="200"/>
        <v>630</v>
      </c>
      <c r="AG501" s="41">
        <f t="shared" si="201"/>
        <v>0</v>
      </c>
      <c r="AH501" s="41" t="str">
        <f t="shared" si="202"/>
        <v/>
      </c>
      <c r="AI501" s="41" t="str">
        <f t="shared" si="203"/>
        <v/>
      </c>
      <c r="AJ501" s="41" t="str">
        <f t="shared" si="204"/>
        <v/>
      </c>
      <c r="AK501" s="41" t="str">
        <f t="shared" si="205"/>
        <v/>
      </c>
      <c r="AL501" s="44">
        <f t="shared" si="206"/>
        <v>630</v>
      </c>
      <c r="AM501" s="44">
        <f t="shared" si="207"/>
        <v>712.55</v>
      </c>
      <c r="AN501" s="40">
        <f t="shared" si="208"/>
        <v>467626</v>
      </c>
      <c r="AO501" s="45">
        <f t="shared" si="209"/>
        <v>2.8574476651868366E-2</v>
      </c>
      <c r="AP501" s="40">
        <f t="shared" si="210"/>
        <v>5425.9216479933284</v>
      </c>
      <c r="AQ501" s="41">
        <v>0</v>
      </c>
      <c r="AR501" s="40">
        <f t="shared" si="211"/>
        <v>283165</v>
      </c>
      <c r="AS501" s="40">
        <f t="shared" si="212"/>
        <v>11630</v>
      </c>
      <c r="AT501" s="40">
        <f t="shared" si="213"/>
        <v>23450.600000000002</v>
      </c>
      <c r="AU501" s="40">
        <f t="shared" si="214"/>
        <v>266109</v>
      </c>
      <c r="AV501" s="46">
        <f t="shared" si="215"/>
        <v>283165</v>
      </c>
      <c r="AW501" s="40">
        <f>AX501-AV501</f>
        <v>0</v>
      </c>
      <c r="AX501" s="59">
        <f>IF(D501&gt;AV501,AV501+(D501-AV501),AV501)</f>
        <v>283165</v>
      </c>
    </row>
    <row r="502" spans="1:50" ht="15" customHeight="1" x14ac:dyDescent="0.25">
      <c r="A502" s="51">
        <v>52</v>
      </c>
      <c r="B502" s="51">
        <v>600</v>
      </c>
      <c r="C502" s="52" t="s">
        <v>731</v>
      </c>
      <c r="D502" s="39">
        <v>3228416</v>
      </c>
      <c r="E502" s="40">
        <v>0</v>
      </c>
      <c r="F502" s="41">
        <v>11196</v>
      </c>
      <c r="G502" s="40">
        <v>12033</v>
      </c>
      <c r="H502" s="42">
        <v>2.4009999999999998</v>
      </c>
      <c r="I502" s="41">
        <v>5845</v>
      </c>
      <c r="J502" s="43">
        <f t="shared" si="189"/>
        <v>0.48570000000000002</v>
      </c>
      <c r="K502" s="41">
        <v>529</v>
      </c>
      <c r="L502" s="41">
        <v>4012</v>
      </c>
      <c r="M502" s="41">
        <v>1021</v>
      </c>
      <c r="N502" s="41">
        <f t="shared" si="190"/>
        <v>13.1854</v>
      </c>
      <c r="O502" s="41">
        <f t="shared" si="191"/>
        <v>25.448700000000002</v>
      </c>
      <c r="P502" s="41">
        <v>8339</v>
      </c>
      <c r="Q502" s="41">
        <v>9056</v>
      </c>
      <c r="R502" s="41">
        <v>9421</v>
      </c>
      <c r="S502" s="41">
        <v>9747</v>
      </c>
      <c r="T502" s="53">
        <v>11196</v>
      </c>
      <c r="U502" s="53">
        <f t="shared" si="192"/>
        <v>11196</v>
      </c>
      <c r="V502" s="44">
        <f t="shared" si="193"/>
        <v>0</v>
      </c>
      <c r="W502" s="54">
        <v>7093892</v>
      </c>
      <c r="X502" s="55">
        <v>3234516</v>
      </c>
      <c r="Y502" s="41">
        <v>5.7649402236612683</v>
      </c>
      <c r="Z502" s="41">
        <f t="shared" si="194"/>
        <v>1942.0843</v>
      </c>
      <c r="AA502" s="41">
        <f t="shared" si="195"/>
        <v>0</v>
      </c>
      <c r="AB502" s="41">
        <f t="shared" si="196"/>
        <v>0.426315</v>
      </c>
      <c r="AC502" s="41" t="str">
        <f t="shared" si="197"/>
        <v/>
      </c>
      <c r="AD502" s="41" t="str">
        <f t="shared" si="198"/>
        <v/>
      </c>
      <c r="AE502" s="41" t="str">
        <f t="shared" si="199"/>
        <v/>
      </c>
      <c r="AF502" s="41" t="str">
        <f t="shared" si="200"/>
        <v/>
      </c>
      <c r="AG502" s="41">
        <f t="shared" si="201"/>
        <v>0</v>
      </c>
      <c r="AH502" s="41">
        <f t="shared" si="202"/>
        <v>536.24378433499999</v>
      </c>
      <c r="AI502" s="41" t="str">
        <f t="shared" si="203"/>
        <v/>
      </c>
      <c r="AJ502" s="41" t="str">
        <f t="shared" si="204"/>
        <v/>
      </c>
      <c r="AK502" s="41" t="str">
        <f t="shared" si="205"/>
        <v/>
      </c>
      <c r="AL502" s="44">
        <f t="shared" si="206"/>
        <v>536.24</v>
      </c>
      <c r="AM502" s="44">
        <f t="shared" si="207"/>
        <v>606.51</v>
      </c>
      <c r="AN502" s="40">
        <f t="shared" si="208"/>
        <v>4273902</v>
      </c>
      <c r="AO502" s="45">
        <f t="shared" si="209"/>
        <v>2.8574476651868366E-2</v>
      </c>
      <c r="AP502" s="40">
        <f t="shared" si="210"/>
        <v>29874.215296855251</v>
      </c>
      <c r="AQ502" s="41">
        <v>0</v>
      </c>
      <c r="AR502" s="40">
        <f t="shared" si="211"/>
        <v>3258290</v>
      </c>
      <c r="AS502" s="40">
        <f t="shared" si="212"/>
        <v>120330</v>
      </c>
      <c r="AT502" s="40">
        <f t="shared" si="213"/>
        <v>161725.80000000002</v>
      </c>
      <c r="AU502" s="40">
        <f t="shared" si="214"/>
        <v>3108086</v>
      </c>
      <c r="AV502" s="46">
        <f t="shared" si="215"/>
        <v>3258290</v>
      </c>
      <c r="AW502" s="40">
        <f>AX502-AV502</f>
        <v>0</v>
      </c>
      <c r="AX502" s="59">
        <f>IF(D502&gt;AV502,AV502+(D502-AV502),AV502)</f>
        <v>3258290</v>
      </c>
    </row>
    <row r="503" spans="1:50" ht="15" customHeight="1" x14ac:dyDescent="0.25">
      <c r="A503" s="51">
        <v>52</v>
      </c>
      <c r="B503" s="51">
        <v>8800</v>
      </c>
      <c r="C503" s="52" t="s">
        <v>573</v>
      </c>
      <c r="D503" s="39">
        <v>1955972</v>
      </c>
      <c r="E503" s="40">
        <v>0</v>
      </c>
      <c r="F503" s="41">
        <v>13394</v>
      </c>
      <c r="G503" s="40">
        <v>14114</v>
      </c>
      <c r="H503" s="42">
        <v>2.359</v>
      </c>
      <c r="I503" s="41">
        <v>7606</v>
      </c>
      <c r="J503" s="43">
        <f t="shared" si="189"/>
        <v>0.53890000000000005</v>
      </c>
      <c r="K503" s="41">
        <v>861</v>
      </c>
      <c r="L503" s="41">
        <v>6153</v>
      </c>
      <c r="M503" s="41">
        <v>1321</v>
      </c>
      <c r="N503" s="41">
        <f t="shared" si="190"/>
        <v>13.9932</v>
      </c>
      <c r="O503" s="41">
        <f t="shared" si="191"/>
        <v>21.469200000000001</v>
      </c>
      <c r="P503" s="41">
        <v>7347</v>
      </c>
      <c r="Q503" s="41">
        <v>9145</v>
      </c>
      <c r="R503" s="41">
        <v>10164</v>
      </c>
      <c r="S503" s="41">
        <v>11798</v>
      </c>
      <c r="T503" s="53">
        <v>13394</v>
      </c>
      <c r="U503" s="53">
        <f t="shared" si="192"/>
        <v>13394</v>
      </c>
      <c r="V503" s="44">
        <f t="shared" si="193"/>
        <v>0</v>
      </c>
      <c r="W503" s="54">
        <v>14529344</v>
      </c>
      <c r="X503" s="55">
        <v>6794566</v>
      </c>
      <c r="Y503" s="41">
        <v>5.9818439313232341</v>
      </c>
      <c r="Z503" s="41">
        <f t="shared" si="194"/>
        <v>2239.1089000000002</v>
      </c>
      <c r="AA503" s="41">
        <f t="shared" si="195"/>
        <v>0</v>
      </c>
      <c r="AB503" s="41">
        <f t="shared" si="196"/>
        <v>0.426315</v>
      </c>
      <c r="AC503" s="41" t="str">
        <f t="shared" si="197"/>
        <v/>
      </c>
      <c r="AD503" s="41" t="str">
        <f t="shared" si="198"/>
        <v/>
      </c>
      <c r="AE503" s="41" t="str">
        <f t="shared" si="199"/>
        <v/>
      </c>
      <c r="AF503" s="41" t="str">
        <f t="shared" si="200"/>
        <v/>
      </c>
      <c r="AG503" s="41">
        <f t="shared" si="201"/>
        <v>0</v>
      </c>
      <c r="AH503" s="41">
        <f t="shared" si="202"/>
        <v>548.02602998499992</v>
      </c>
      <c r="AI503" s="41" t="str">
        <f t="shared" si="203"/>
        <v/>
      </c>
      <c r="AJ503" s="41" t="str">
        <f t="shared" si="204"/>
        <v/>
      </c>
      <c r="AK503" s="41" t="str">
        <f t="shared" si="205"/>
        <v/>
      </c>
      <c r="AL503" s="44">
        <f t="shared" si="206"/>
        <v>548.03</v>
      </c>
      <c r="AM503" s="44">
        <f t="shared" si="207"/>
        <v>619.84</v>
      </c>
      <c r="AN503" s="40">
        <f t="shared" si="208"/>
        <v>2554344</v>
      </c>
      <c r="AO503" s="45">
        <f t="shared" si="209"/>
        <v>2.8574476651868366E-2</v>
      </c>
      <c r="AP503" s="40">
        <f t="shared" si="210"/>
        <v>17098.166743131776</v>
      </c>
      <c r="AQ503" s="41">
        <v>0</v>
      </c>
      <c r="AR503" s="40">
        <f t="shared" si="211"/>
        <v>1973070</v>
      </c>
      <c r="AS503" s="40">
        <f t="shared" si="212"/>
        <v>141140</v>
      </c>
      <c r="AT503" s="40">
        <f t="shared" si="213"/>
        <v>339728.30000000005</v>
      </c>
      <c r="AU503" s="40">
        <f t="shared" si="214"/>
        <v>1814832</v>
      </c>
      <c r="AV503" s="46">
        <f t="shared" si="215"/>
        <v>1973070</v>
      </c>
      <c r="AW503" s="40">
        <f>AX503-AV503</f>
        <v>0</v>
      </c>
      <c r="AX503" s="59">
        <f>IF(D503&gt;AV503,AV503+(D503-AV503),AV503)</f>
        <v>1973070</v>
      </c>
    </row>
    <row r="504" spans="1:50" ht="15" customHeight="1" x14ac:dyDescent="0.25">
      <c r="A504" s="51">
        <v>53</v>
      </c>
      <c r="B504" s="51">
        <v>100</v>
      </c>
      <c r="C504" s="52" t="s">
        <v>2</v>
      </c>
      <c r="D504" s="39">
        <v>444581</v>
      </c>
      <c r="E504" s="40">
        <v>0</v>
      </c>
      <c r="F504" s="41">
        <v>1209</v>
      </c>
      <c r="G504" s="40">
        <v>1258</v>
      </c>
      <c r="H504" s="42">
        <v>2.44</v>
      </c>
      <c r="I504" s="41">
        <v>416</v>
      </c>
      <c r="J504" s="43">
        <f t="shared" si="189"/>
        <v>0.33069999999999999</v>
      </c>
      <c r="K504" s="41">
        <v>207</v>
      </c>
      <c r="L504" s="41">
        <v>552</v>
      </c>
      <c r="M504" s="41">
        <v>166</v>
      </c>
      <c r="N504" s="41">
        <f t="shared" si="190"/>
        <v>37.5</v>
      </c>
      <c r="O504" s="41">
        <f t="shared" si="191"/>
        <v>30.072500000000002</v>
      </c>
      <c r="P504" s="41">
        <v>1350</v>
      </c>
      <c r="Q504" s="41">
        <v>1336</v>
      </c>
      <c r="R504" s="41">
        <v>1141</v>
      </c>
      <c r="S504" s="41">
        <v>1234</v>
      </c>
      <c r="T504" s="53">
        <v>1209</v>
      </c>
      <c r="U504" s="53">
        <f t="shared" si="192"/>
        <v>1350</v>
      </c>
      <c r="V504" s="44">
        <f t="shared" si="193"/>
        <v>6.81</v>
      </c>
      <c r="W504" s="54">
        <v>749646</v>
      </c>
      <c r="X504" s="55">
        <v>507014</v>
      </c>
      <c r="Y504" s="41">
        <v>1.1102093909315409</v>
      </c>
      <c r="Z504" s="41">
        <f t="shared" si="194"/>
        <v>1088.9838</v>
      </c>
      <c r="AA504" s="41">
        <f t="shared" si="195"/>
        <v>0</v>
      </c>
      <c r="AB504" s="41">
        <f t="shared" si="196"/>
        <v>0.426315</v>
      </c>
      <c r="AC504" s="41" t="str">
        <f t="shared" si="197"/>
        <v/>
      </c>
      <c r="AD504" s="41" t="str">
        <f t="shared" si="198"/>
        <v/>
      </c>
      <c r="AE504" s="41">
        <f t="shared" si="199"/>
        <v>834.98599999999999</v>
      </c>
      <c r="AF504" s="41">
        <f t="shared" si="200"/>
        <v>630</v>
      </c>
      <c r="AG504" s="41">
        <f t="shared" si="201"/>
        <v>0</v>
      </c>
      <c r="AH504" s="41" t="str">
        <f t="shared" si="202"/>
        <v/>
      </c>
      <c r="AI504" s="41" t="str">
        <f t="shared" si="203"/>
        <v/>
      </c>
      <c r="AJ504" s="41" t="str">
        <f t="shared" si="204"/>
        <v/>
      </c>
      <c r="AK504" s="41" t="str">
        <f t="shared" si="205"/>
        <v/>
      </c>
      <c r="AL504" s="44">
        <f t="shared" si="206"/>
        <v>630</v>
      </c>
      <c r="AM504" s="44">
        <f t="shared" si="207"/>
        <v>712.55</v>
      </c>
      <c r="AN504" s="40">
        <f t="shared" si="208"/>
        <v>576803</v>
      </c>
      <c r="AO504" s="45">
        <f t="shared" si="209"/>
        <v>2.8574476651868366E-2</v>
      </c>
      <c r="AP504" s="40">
        <f t="shared" si="210"/>
        <v>3778.1744518633391</v>
      </c>
      <c r="AQ504" s="41">
        <v>0</v>
      </c>
      <c r="AR504" s="40">
        <f t="shared" si="211"/>
        <v>448359</v>
      </c>
      <c r="AS504" s="40">
        <f t="shared" si="212"/>
        <v>12580</v>
      </c>
      <c r="AT504" s="40">
        <f t="shared" si="213"/>
        <v>25350.7</v>
      </c>
      <c r="AU504" s="40">
        <f t="shared" si="214"/>
        <v>432001</v>
      </c>
      <c r="AV504" s="46">
        <f t="shared" si="215"/>
        <v>448359</v>
      </c>
      <c r="AW504" s="40">
        <f>AX504-AV504</f>
        <v>0</v>
      </c>
      <c r="AX504" s="59">
        <f>IF(D504&gt;AV504,AV504+(D504-AV504),AV504)</f>
        <v>448359</v>
      </c>
    </row>
    <row r="505" spans="1:50" ht="15" customHeight="1" x14ac:dyDescent="0.25">
      <c r="A505" s="51">
        <v>53</v>
      </c>
      <c r="B505" s="51">
        <v>200</v>
      </c>
      <c r="C505" s="52" t="s">
        <v>65</v>
      </c>
      <c r="D505" s="39">
        <v>62295</v>
      </c>
      <c r="E505" s="40">
        <v>0</v>
      </c>
      <c r="F505" s="41">
        <v>235</v>
      </c>
      <c r="G505" s="40">
        <v>232</v>
      </c>
      <c r="H505" s="42">
        <v>2.6669999999999998</v>
      </c>
      <c r="I505" s="41">
        <v>20</v>
      </c>
      <c r="J505" s="43">
        <f t="shared" si="189"/>
        <v>8.6199999999999999E-2</v>
      </c>
      <c r="K505" s="41">
        <v>33</v>
      </c>
      <c r="L505" s="41">
        <v>88</v>
      </c>
      <c r="M505" s="41">
        <v>28</v>
      </c>
      <c r="N505" s="41">
        <f t="shared" si="190"/>
        <v>37.5</v>
      </c>
      <c r="O505" s="41">
        <f t="shared" si="191"/>
        <v>31.818200000000001</v>
      </c>
      <c r="P505" s="41">
        <v>262</v>
      </c>
      <c r="Q505" s="41">
        <v>249</v>
      </c>
      <c r="R505" s="41">
        <v>232</v>
      </c>
      <c r="S505" s="41">
        <v>231</v>
      </c>
      <c r="T505" s="57">
        <v>235</v>
      </c>
      <c r="U505" s="53">
        <f t="shared" si="192"/>
        <v>262</v>
      </c>
      <c r="V505" s="44">
        <f t="shared" si="193"/>
        <v>11.45</v>
      </c>
      <c r="W505" s="54">
        <v>84630</v>
      </c>
      <c r="X505" s="55">
        <v>59255</v>
      </c>
      <c r="Y505" s="41">
        <v>0.40393082902314603</v>
      </c>
      <c r="Z505" s="41">
        <f t="shared" si="194"/>
        <v>581.78279999999995</v>
      </c>
      <c r="AA505" s="41">
        <f t="shared" si="195"/>
        <v>0</v>
      </c>
      <c r="AB505" s="41">
        <f t="shared" si="196"/>
        <v>0.426315</v>
      </c>
      <c r="AC505" s="41" t="str">
        <f t="shared" si="197"/>
        <v/>
      </c>
      <c r="AD505" s="41" t="str">
        <f t="shared" si="198"/>
        <v/>
      </c>
      <c r="AE505" s="41">
        <f t="shared" si="199"/>
        <v>458.44400000000002</v>
      </c>
      <c r="AF505" s="41">
        <f t="shared" si="200"/>
        <v>458.44400000000002</v>
      </c>
      <c r="AG505" s="41">
        <f t="shared" si="201"/>
        <v>0</v>
      </c>
      <c r="AH505" s="41" t="str">
        <f t="shared" si="202"/>
        <v/>
      </c>
      <c r="AI505" s="41" t="str">
        <f t="shared" si="203"/>
        <v/>
      </c>
      <c r="AJ505" s="41" t="str">
        <f t="shared" si="204"/>
        <v/>
      </c>
      <c r="AK505" s="41" t="str">
        <f t="shared" si="205"/>
        <v/>
      </c>
      <c r="AL505" s="44">
        <f t="shared" si="206"/>
        <v>458.44</v>
      </c>
      <c r="AM505" s="44">
        <f t="shared" si="207"/>
        <v>518.51</v>
      </c>
      <c r="AN505" s="40">
        <f t="shared" si="208"/>
        <v>84215</v>
      </c>
      <c r="AO505" s="45">
        <f t="shared" si="209"/>
        <v>2.8574476651868366E-2</v>
      </c>
      <c r="AP505" s="40">
        <f t="shared" si="210"/>
        <v>626.3525282089546</v>
      </c>
      <c r="AQ505" s="41">
        <v>0</v>
      </c>
      <c r="AR505" s="40">
        <f t="shared" si="211"/>
        <v>62921</v>
      </c>
      <c r="AS505" s="40">
        <f t="shared" si="212"/>
        <v>2320</v>
      </c>
      <c r="AT505" s="40">
        <f t="shared" si="213"/>
        <v>2962.75</v>
      </c>
      <c r="AU505" s="40">
        <f t="shared" si="214"/>
        <v>59975</v>
      </c>
      <c r="AV505" s="46">
        <f t="shared" si="215"/>
        <v>62921</v>
      </c>
      <c r="AW505" s="40">
        <f>AX505-AV505</f>
        <v>0</v>
      </c>
      <c r="AX505" s="59">
        <f>IF(D505&gt;AV505,AV505+(D505-AV505),AV505)</f>
        <v>62921</v>
      </c>
    </row>
    <row r="506" spans="1:50" ht="15" customHeight="1" x14ac:dyDescent="0.25">
      <c r="A506" s="51">
        <v>53</v>
      </c>
      <c r="B506" s="51">
        <v>300</v>
      </c>
      <c r="C506" s="52" t="s">
        <v>90</v>
      </c>
      <c r="D506" s="39">
        <v>152066</v>
      </c>
      <c r="E506" s="40">
        <v>0</v>
      </c>
      <c r="F506" s="41">
        <v>473</v>
      </c>
      <c r="G506" s="40">
        <v>479</v>
      </c>
      <c r="H506" s="42">
        <v>2.2810000000000001</v>
      </c>
      <c r="I506" s="41">
        <v>144</v>
      </c>
      <c r="J506" s="43">
        <f t="shared" si="189"/>
        <v>0.30059999999999998</v>
      </c>
      <c r="K506" s="41">
        <v>48</v>
      </c>
      <c r="L506" s="41">
        <v>195</v>
      </c>
      <c r="M506" s="41">
        <v>74</v>
      </c>
      <c r="N506" s="41">
        <f t="shared" si="190"/>
        <v>24.615400000000001</v>
      </c>
      <c r="O506" s="41">
        <f t="shared" si="191"/>
        <v>37.948700000000002</v>
      </c>
      <c r="P506" s="41">
        <v>563</v>
      </c>
      <c r="Q506" s="41">
        <v>559</v>
      </c>
      <c r="R506" s="41">
        <v>532</v>
      </c>
      <c r="S506" s="41">
        <v>502</v>
      </c>
      <c r="T506" s="57">
        <v>473</v>
      </c>
      <c r="U506" s="53">
        <f t="shared" si="192"/>
        <v>563</v>
      </c>
      <c r="V506" s="44">
        <f t="shared" si="193"/>
        <v>14.92</v>
      </c>
      <c r="W506" s="54">
        <v>762874</v>
      </c>
      <c r="X506" s="55">
        <v>232352</v>
      </c>
      <c r="Y506" s="41">
        <v>1.3636256229758594</v>
      </c>
      <c r="Z506" s="41">
        <f t="shared" si="194"/>
        <v>346.86939999999998</v>
      </c>
      <c r="AA506" s="41">
        <f t="shared" si="195"/>
        <v>0</v>
      </c>
      <c r="AB506" s="41">
        <f t="shared" si="196"/>
        <v>0.426315</v>
      </c>
      <c r="AC506" s="41" t="str">
        <f t="shared" si="197"/>
        <v/>
      </c>
      <c r="AD506" s="41" t="str">
        <f t="shared" si="198"/>
        <v/>
      </c>
      <c r="AE506" s="41">
        <f t="shared" si="199"/>
        <v>549.09299999999996</v>
      </c>
      <c r="AF506" s="41">
        <f t="shared" si="200"/>
        <v>549.09299999999996</v>
      </c>
      <c r="AG506" s="41">
        <f t="shared" si="201"/>
        <v>0</v>
      </c>
      <c r="AH506" s="41" t="str">
        <f t="shared" si="202"/>
        <v/>
      </c>
      <c r="AI506" s="41" t="str">
        <f t="shared" si="203"/>
        <v/>
      </c>
      <c r="AJ506" s="41" t="str">
        <f t="shared" si="204"/>
        <v/>
      </c>
      <c r="AK506" s="41" t="str">
        <f t="shared" si="205"/>
        <v/>
      </c>
      <c r="AL506" s="44">
        <f t="shared" si="206"/>
        <v>549.09</v>
      </c>
      <c r="AM506" s="44">
        <f t="shared" si="207"/>
        <v>621.04</v>
      </c>
      <c r="AN506" s="40">
        <f t="shared" si="208"/>
        <v>0</v>
      </c>
      <c r="AO506" s="45">
        <f t="shared" si="209"/>
        <v>2.8574476651868366E-2</v>
      </c>
      <c r="AP506" s="40">
        <f t="shared" si="210"/>
        <v>-4345.2063665430151</v>
      </c>
      <c r="AQ506" s="41">
        <v>0</v>
      </c>
      <c r="AR506" s="40">
        <f t="shared" si="211"/>
        <v>0</v>
      </c>
      <c r="AS506" s="40">
        <f t="shared" si="212"/>
        <v>4790</v>
      </c>
      <c r="AT506" s="40">
        <f t="shared" si="213"/>
        <v>11617.6</v>
      </c>
      <c r="AU506" s="40">
        <f t="shared" si="214"/>
        <v>147276</v>
      </c>
      <c r="AV506" s="46">
        <f t="shared" si="215"/>
        <v>147276</v>
      </c>
      <c r="AW506" s="40">
        <f>AX506-AV506</f>
        <v>4790</v>
      </c>
      <c r="AX506" s="59">
        <f>IF(D506&gt;AV506,AV506+(D506-AV506),AV506)</f>
        <v>152066</v>
      </c>
    </row>
    <row r="507" spans="1:50" ht="15" customHeight="1" x14ac:dyDescent="0.25">
      <c r="A507" s="51">
        <v>53</v>
      </c>
      <c r="B507" s="51">
        <v>400</v>
      </c>
      <c r="C507" s="52" t="s">
        <v>214</v>
      </c>
      <c r="D507" s="39">
        <v>17965</v>
      </c>
      <c r="E507" s="40">
        <v>0</v>
      </c>
      <c r="F507" s="41">
        <v>68</v>
      </c>
      <c r="G507" s="40">
        <v>64</v>
      </c>
      <c r="H507" s="42">
        <v>1.641</v>
      </c>
      <c r="I507" s="41">
        <v>0</v>
      </c>
      <c r="J507" s="43">
        <f t="shared" si="189"/>
        <v>0</v>
      </c>
      <c r="K507" s="41">
        <v>45</v>
      </c>
      <c r="L507" s="41">
        <v>71</v>
      </c>
      <c r="M507" s="41">
        <v>9</v>
      </c>
      <c r="N507" s="41">
        <f t="shared" si="190"/>
        <v>63.380299999999998</v>
      </c>
      <c r="O507" s="41">
        <f t="shared" si="191"/>
        <v>12.676100000000002</v>
      </c>
      <c r="P507" s="41">
        <v>138</v>
      </c>
      <c r="Q507" s="41">
        <v>129</v>
      </c>
      <c r="R507" s="41">
        <v>107</v>
      </c>
      <c r="S507" s="41">
        <v>102</v>
      </c>
      <c r="T507" s="57">
        <v>68</v>
      </c>
      <c r="U507" s="53">
        <f t="shared" si="192"/>
        <v>138</v>
      </c>
      <c r="V507" s="44">
        <f t="shared" si="193"/>
        <v>53.62</v>
      </c>
      <c r="W507" s="54">
        <v>25979</v>
      </c>
      <c r="X507" s="55">
        <v>33549</v>
      </c>
      <c r="Y507" s="41">
        <v>0.3091377257346366</v>
      </c>
      <c r="Z507" s="41">
        <f t="shared" si="194"/>
        <v>219.9667</v>
      </c>
      <c r="AA507" s="41">
        <f t="shared" si="195"/>
        <v>0</v>
      </c>
      <c r="AB507" s="41">
        <f t="shared" si="196"/>
        <v>0.426315</v>
      </c>
      <c r="AC507" s="41" t="str">
        <f t="shared" si="197"/>
        <v/>
      </c>
      <c r="AD507" s="41" t="str">
        <f t="shared" si="198"/>
        <v/>
      </c>
      <c r="AE507" s="41">
        <f t="shared" si="199"/>
        <v>410</v>
      </c>
      <c r="AF507" s="41">
        <f t="shared" si="200"/>
        <v>410</v>
      </c>
      <c r="AG507" s="41">
        <f t="shared" si="201"/>
        <v>0</v>
      </c>
      <c r="AH507" s="41" t="str">
        <f t="shared" si="202"/>
        <v/>
      </c>
      <c r="AI507" s="41" t="str">
        <f t="shared" si="203"/>
        <v/>
      </c>
      <c r="AJ507" s="41" t="str">
        <f t="shared" si="204"/>
        <v/>
      </c>
      <c r="AK507" s="41" t="str">
        <f t="shared" si="205"/>
        <v/>
      </c>
      <c r="AL507" s="44">
        <f t="shared" si="206"/>
        <v>410</v>
      </c>
      <c r="AM507" s="44">
        <f t="shared" si="207"/>
        <v>463.72</v>
      </c>
      <c r="AN507" s="40">
        <f t="shared" si="208"/>
        <v>18603</v>
      </c>
      <c r="AO507" s="45">
        <f t="shared" si="209"/>
        <v>2.8574476651868366E-2</v>
      </c>
      <c r="AP507" s="40">
        <f t="shared" si="210"/>
        <v>18.230516103892018</v>
      </c>
      <c r="AQ507" s="41">
        <v>0</v>
      </c>
      <c r="AR507" s="40">
        <f t="shared" si="211"/>
        <v>17983</v>
      </c>
      <c r="AS507" s="40">
        <f t="shared" si="212"/>
        <v>640</v>
      </c>
      <c r="AT507" s="40">
        <f t="shared" si="213"/>
        <v>1677.45</v>
      </c>
      <c r="AU507" s="40">
        <f t="shared" si="214"/>
        <v>17325</v>
      </c>
      <c r="AV507" s="46">
        <f t="shared" si="215"/>
        <v>17983</v>
      </c>
      <c r="AW507" s="40">
        <f>AX507-AV507</f>
        <v>0</v>
      </c>
      <c r="AX507" s="59">
        <f>IF(D507&gt;AV507,AV507+(D507-AV507),AV507)</f>
        <v>17983</v>
      </c>
    </row>
    <row r="508" spans="1:50" ht="15" customHeight="1" x14ac:dyDescent="0.25">
      <c r="A508" s="51">
        <v>53</v>
      </c>
      <c r="B508" s="51">
        <v>500</v>
      </c>
      <c r="C508" s="52" t="s">
        <v>238</v>
      </c>
      <c r="D508" s="39">
        <v>179927</v>
      </c>
      <c r="E508" s="40">
        <v>0</v>
      </c>
      <c r="F508" s="41">
        <v>463</v>
      </c>
      <c r="G508" s="40">
        <v>467</v>
      </c>
      <c r="H508" s="42">
        <v>2</v>
      </c>
      <c r="I508" s="41">
        <v>159</v>
      </c>
      <c r="J508" s="43">
        <f t="shared" si="189"/>
        <v>0.34050000000000002</v>
      </c>
      <c r="K508" s="41">
        <v>69</v>
      </c>
      <c r="L508" s="41">
        <v>234</v>
      </c>
      <c r="M508" s="41">
        <v>102</v>
      </c>
      <c r="N508" s="41">
        <f t="shared" si="190"/>
        <v>29.487200000000001</v>
      </c>
      <c r="O508" s="41">
        <f t="shared" si="191"/>
        <v>43.589700000000001</v>
      </c>
      <c r="P508" s="41">
        <v>588</v>
      </c>
      <c r="Q508" s="41">
        <v>629</v>
      </c>
      <c r="R508" s="41">
        <v>580</v>
      </c>
      <c r="S508" s="41">
        <v>540</v>
      </c>
      <c r="T508" s="57">
        <v>463</v>
      </c>
      <c r="U508" s="53">
        <f t="shared" si="192"/>
        <v>629</v>
      </c>
      <c r="V508" s="44">
        <f t="shared" si="193"/>
        <v>25.76</v>
      </c>
      <c r="W508" s="54">
        <v>150024</v>
      </c>
      <c r="X508" s="55">
        <v>210013</v>
      </c>
      <c r="Y508" s="41">
        <v>0.6280021374616408</v>
      </c>
      <c r="Z508" s="41">
        <f t="shared" si="194"/>
        <v>737.2586</v>
      </c>
      <c r="AA508" s="41">
        <f t="shared" si="195"/>
        <v>0</v>
      </c>
      <c r="AB508" s="41">
        <f t="shared" si="196"/>
        <v>0.426315</v>
      </c>
      <c r="AC508" s="41" t="str">
        <f t="shared" si="197"/>
        <v/>
      </c>
      <c r="AD508" s="41" t="str">
        <f t="shared" si="198"/>
        <v/>
      </c>
      <c r="AE508" s="41">
        <f t="shared" si="199"/>
        <v>544.68899999999996</v>
      </c>
      <c r="AF508" s="41">
        <f t="shared" si="200"/>
        <v>544.68899999999996</v>
      </c>
      <c r="AG508" s="41">
        <f t="shared" si="201"/>
        <v>0</v>
      </c>
      <c r="AH508" s="41" t="str">
        <f t="shared" si="202"/>
        <v/>
      </c>
      <c r="AI508" s="41" t="str">
        <f t="shared" si="203"/>
        <v/>
      </c>
      <c r="AJ508" s="41" t="str">
        <f t="shared" si="204"/>
        <v/>
      </c>
      <c r="AK508" s="41" t="str">
        <f t="shared" si="205"/>
        <v/>
      </c>
      <c r="AL508" s="44">
        <f t="shared" si="206"/>
        <v>544.69000000000005</v>
      </c>
      <c r="AM508" s="44">
        <f t="shared" si="207"/>
        <v>616.05999999999995</v>
      </c>
      <c r="AN508" s="40">
        <f t="shared" si="208"/>
        <v>223743</v>
      </c>
      <c r="AO508" s="45">
        <f t="shared" si="209"/>
        <v>2.8574476651868366E-2</v>
      </c>
      <c r="AP508" s="40">
        <f t="shared" si="210"/>
        <v>1252.0192689782643</v>
      </c>
      <c r="AQ508" s="41">
        <v>0</v>
      </c>
      <c r="AR508" s="40">
        <f t="shared" si="211"/>
        <v>181179</v>
      </c>
      <c r="AS508" s="40">
        <f t="shared" si="212"/>
        <v>4670</v>
      </c>
      <c r="AT508" s="40">
        <f t="shared" si="213"/>
        <v>10500.650000000001</v>
      </c>
      <c r="AU508" s="40">
        <f t="shared" si="214"/>
        <v>175257</v>
      </c>
      <c r="AV508" s="46">
        <f t="shared" si="215"/>
        <v>181179</v>
      </c>
      <c r="AW508" s="40">
        <f>AX508-AV508</f>
        <v>0</v>
      </c>
      <c r="AX508" s="59">
        <f>IF(D508&gt;AV508,AV508+(D508-AV508),AV508)</f>
        <v>181179</v>
      </c>
    </row>
    <row r="509" spans="1:50" ht="15" customHeight="1" x14ac:dyDescent="0.25">
      <c r="A509" s="51">
        <v>53</v>
      </c>
      <c r="B509" s="51">
        <v>600</v>
      </c>
      <c r="C509" s="52" t="s">
        <v>416</v>
      </c>
      <c r="D509" s="39">
        <v>0</v>
      </c>
      <c r="E509" s="40">
        <v>0</v>
      </c>
      <c r="F509" s="41">
        <v>12</v>
      </c>
      <c r="G509" s="40">
        <v>16</v>
      </c>
      <c r="H509" s="42">
        <v>2</v>
      </c>
      <c r="I509" s="41">
        <v>0</v>
      </c>
      <c r="J509" s="43">
        <f t="shared" si="189"/>
        <v>0</v>
      </c>
      <c r="K509" s="41">
        <v>0</v>
      </c>
      <c r="L509" s="41">
        <v>3</v>
      </c>
      <c r="M509" s="41">
        <v>3</v>
      </c>
      <c r="N509" s="41">
        <f t="shared" si="190"/>
        <v>0</v>
      </c>
      <c r="O509" s="41">
        <f t="shared" si="191"/>
        <v>100</v>
      </c>
      <c r="P509" s="41">
        <v>37</v>
      </c>
      <c r="Q509" s="41">
        <v>40</v>
      </c>
      <c r="R509" s="41">
        <v>18</v>
      </c>
      <c r="S509" s="41">
        <v>21</v>
      </c>
      <c r="T509" s="57">
        <v>12</v>
      </c>
      <c r="U509" s="53">
        <f t="shared" si="192"/>
        <v>40</v>
      </c>
      <c r="V509" s="44">
        <f t="shared" si="193"/>
        <v>60</v>
      </c>
      <c r="W509" s="54">
        <v>36456</v>
      </c>
      <c r="X509" s="55">
        <v>6504</v>
      </c>
      <c r="Y509" s="41">
        <v>1.0038150755910837</v>
      </c>
      <c r="Z509" s="41">
        <f t="shared" si="194"/>
        <v>11.9544</v>
      </c>
      <c r="AA509" s="41">
        <f t="shared" si="195"/>
        <v>200</v>
      </c>
      <c r="AB509" s="41">
        <f t="shared" si="196"/>
        <v>0.426315</v>
      </c>
      <c r="AC509" s="41" t="str">
        <f t="shared" si="197"/>
        <v/>
      </c>
      <c r="AD509" s="41" t="str">
        <f t="shared" si="198"/>
        <v/>
      </c>
      <c r="AE509" s="41">
        <f t="shared" si="199"/>
        <v>610</v>
      </c>
      <c r="AF509" s="41">
        <f t="shared" si="200"/>
        <v>610</v>
      </c>
      <c r="AG509" s="41">
        <f t="shared" si="201"/>
        <v>0</v>
      </c>
      <c r="AH509" s="41" t="str">
        <f t="shared" si="202"/>
        <v/>
      </c>
      <c r="AI509" s="41" t="str">
        <f t="shared" si="203"/>
        <v/>
      </c>
      <c r="AJ509" s="41" t="str">
        <f t="shared" si="204"/>
        <v/>
      </c>
      <c r="AK509" s="41" t="str">
        <f t="shared" si="205"/>
        <v/>
      </c>
      <c r="AL509" s="44">
        <f t="shared" si="206"/>
        <v>610</v>
      </c>
      <c r="AM509" s="44">
        <f t="shared" si="207"/>
        <v>689.93</v>
      </c>
      <c r="AN509" s="40">
        <f t="shared" si="208"/>
        <v>0</v>
      </c>
      <c r="AO509" s="45">
        <f t="shared" si="209"/>
        <v>2.8574476651868366E-2</v>
      </c>
      <c r="AP509" s="40">
        <f t="shared" si="210"/>
        <v>0</v>
      </c>
      <c r="AQ509" s="41">
        <v>0</v>
      </c>
      <c r="AR509" s="40">
        <f t="shared" si="211"/>
        <v>0</v>
      </c>
      <c r="AS509" s="40">
        <f t="shared" si="212"/>
        <v>160</v>
      </c>
      <c r="AT509" s="40">
        <f t="shared" si="213"/>
        <v>325.20000000000005</v>
      </c>
      <c r="AU509" s="40">
        <f t="shared" si="214"/>
        <v>-160</v>
      </c>
      <c r="AV509" s="46">
        <f t="shared" si="215"/>
        <v>0</v>
      </c>
      <c r="AW509" s="40">
        <f>AX509-AV509</f>
        <v>0</v>
      </c>
      <c r="AX509" s="59">
        <f>IF(D509&gt;AV509,AV509+(D509-AV509),AV509)</f>
        <v>0</v>
      </c>
    </row>
    <row r="510" spans="1:50" ht="15" customHeight="1" x14ac:dyDescent="0.25">
      <c r="A510" s="51">
        <v>53</v>
      </c>
      <c r="B510" s="51">
        <v>800</v>
      </c>
      <c r="C510" s="52" t="s">
        <v>458</v>
      </c>
      <c r="D510" s="39">
        <v>70080</v>
      </c>
      <c r="E510" s="40">
        <v>0</v>
      </c>
      <c r="F510" s="41">
        <v>227</v>
      </c>
      <c r="G510" s="40">
        <v>228</v>
      </c>
      <c r="H510" s="42">
        <v>2.375</v>
      </c>
      <c r="I510" s="41">
        <v>80</v>
      </c>
      <c r="J510" s="43">
        <f t="shared" si="189"/>
        <v>0.35089999999999999</v>
      </c>
      <c r="K510" s="41">
        <v>25</v>
      </c>
      <c r="L510" s="41">
        <v>117</v>
      </c>
      <c r="M510" s="41">
        <v>42</v>
      </c>
      <c r="N510" s="41">
        <f t="shared" si="190"/>
        <v>21.3675</v>
      </c>
      <c r="O510" s="41">
        <f t="shared" si="191"/>
        <v>35.897400000000005</v>
      </c>
      <c r="P510" s="41">
        <v>323</v>
      </c>
      <c r="Q510" s="41">
        <v>276</v>
      </c>
      <c r="R510" s="41">
        <v>248</v>
      </c>
      <c r="S510" s="41">
        <v>238</v>
      </c>
      <c r="T510" s="57">
        <v>227</v>
      </c>
      <c r="U510" s="53">
        <f t="shared" si="192"/>
        <v>323</v>
      </c>
      <c r="V510" s="44">
        <f t="shared" si="193"/>
        <v>29.41</v>
      </c>
      <c r="W510" s="54">
        <v>88353</v>
      </c>
      <c r="X510" s="55">
        <v>107159</v>
      </c>
      <c r="Y510" s="41">
        <v>0.36143680974583664</v>
      </c>
      <c r="Z510" s="41">
        <f t="shared" si="194"/>
        <v>628.0489</v>
      </c>
      <c r="AA510" s="41">
        <f t="shared" si="195"/>
        <v>0</v>
      </c>
      <c r="AB510" s="41">
        <f t="shared" si="196"/>
        <v>0.426315</v>
      </c>
      <c r="AC510" s="41" t="str">
        <f t="shared" si="197"/>
        <v/>
      </c>
      <c r="AD510" s="41" t="str">
        <f t="shared" si="198"/>
        <v/>
      </c>
      <c r="AE510" s="41">
        <f t="shared" si="199"/>
        <v>456.976</v>
      </c>
      <c r="AF510" s="41">
        <f t="shared" si="200"/>
        <v>456.976</v>
      </c>
      <c r="AG510" s="41">
        <f t="shared" si="201"/>
        <v>0</v>
      </c>
      <c r="AH510" s="41" t="str">
        <f t="shared" si="202"/>
        <v/>
      </c>
      <c r="AI510" s="41" t="str">
        <f t="shared" si="203"/>
        <v/>
      </c>
      <c r="AJ510" s="41" t="str">
        <f t="shared" si="204"/>
        <v/>
      </c>
      <c r="AK510" s="41" t="str">
        <f t="shared" si="205"/>
        <v/>
      </c>
      <c r="AL510" s="44">
        <f t="shared" si="206"/>
        <v>456.98</v>
      </c>
      <c r="AM510" s="44">
        <f t="shared" si="207"/>
        <v>516.86</v>
      </c>
      <c r="AN510" s="40">
        <f t="shared" si="208"/>
        <v>80178</v>
      </c>
      <c r="AO510" s="45">
        <f t="shared" si="209"/>
        <v>2.8574476651868366E-2</v>
      </c>
      <c r="AP510" s="40">
        <f t="shared" si="210"/>
        <v>288.54506523056676</v>
      </c>
      <c r="AQ510" s="41">
        <v>0</v>
      </c>
      <c r="AR510" s="40">
        <f t="shared" si="211"/>
        <v>70369</v>
      </c>
      <c r="AS510" s="40">
        <f t="shared" si="212"/>
        <v>2280</v>
      </c>
      <c r="AT510" s="40">
        <f t="shared" si="213"/>
        <v>5357.9500000000007</v>
      </c>
      <c r="AU510" s="40">
        <f t="shared" si="214"/>
        <v>67800</v>
      </c>
      <c r="AV510" s="46">
        <f t="shared" si="215"/>
        <v>70369</v>
      </c>
      <c r="AW510" s="40">
        <f>AX510-AV510</f>
        <v>0</v>
      </c>
      <c r="AX510" s="59">
        <f>IF(D510&gt;AV510,AV510+(D510-AV510),AV510)</f>
        <v>70369</v>
      </c>
    </row>
    <row r="511" spans="1:50" ht="15" customHeight="1" x14ac:dyDescent="0.25">
      <c r="A511" s="51">
        <v>53</v>
      </c>
      <c r="B511" s="51">
        <v>1000</v>
      </c>
      <c r="C511" s="52" t="s">
        <v>666</v>
      </c>
      <c r="D511" s="39">
        <v>127771</v>
      </c>
      <c r="E511" s="40">
        <v>0</v>
      </c>
      <c r="F511" s="41">
        <v>376</v>
      </c>
      <c r="G511" s="40">
        <v>372</v>
      </c>
      <c r="H511" s="42">
        <v>2.044</v>
      </c>
      <c r="I511" s="41">
        <v>43</v>
      </c>
      <c r="J511" s="43">
        <f t="shared" si="189"/>
        <v>0.11559999999999999</v>
      </c>
      <c r="K511" s="41">
        <v>53</v>
      </c>
      <c r="L511" s="41">
        <v>217</v>
      </c>
      <c r="M511" s="41">
        <v>67</v>
      </c>
      <c r="N511" s="41">
        <f t="shared" si="190"/>
        <v>24.423999999999999</v>
      </c>
      <c r="O511" s="41">
        <f t="shared" si="191"/>
        <v>30.875599999999999</v>
      </c>
      <c r="P511" s="41">
        <v>506</v>
      </c>
      <c r="Q511" s="41">
        <v>480</v>
      </c>
      <c r="R511" s="41">
        <v>463</v>
      </c>
      <c r="S511" s="41">
        <v>424</v>
      </c>
      <c r="T511" s="57">
        <v>376</v>
      </c>
      <c r="U511" s="53">
        <f t="shared" si="192"/>
        <v>506</v>
      </c>
      <c r="V511" s="44">
        <f t="shared" si="193"/>
        <v>26.48</v>
      </c>
      <c r="W511" s="54">
        <v>168632</v>
      </c>
      <c r="X511" s="55">
        <v>128092</v>
      </c>
      <c r="Y511" s="41">
        <v>1.0386488277165762</v>
      </c>
      <c r="Z511" s="41">
        <f t="shared" si="194"/>
        <v>362.00880000000001</v>
      </c>
      <c r="AA511" s="41">
        <f t="shared" si="195"/>
        <v>0</v>
      </c>
      <c r="AB511" s="41">
        <f t="shared" si="196"/>
        <v>0.426315</v>
      </c>
      <c r="AC511" s="41" t="str">
        <f t="shared" si="197"/>
        <v/>
      </c>
      <c r="AD511" s="41" t="str">
        <f t="shared" si="198"/>
        <v/>
      </c>
      <c r="AE511" s="41">
        <f t="shared" si="199"/>
        <v>509.82400000000001</v>
      </c>
      <c r="AF511" s="41">
        <f t="shared" si="200"/>
        <v>509.82400000000001</v>
      </c>
      <c r="AG511" s="41">
        <f t="shared" si="201"/>
        <v>0</v>
      </c>
      <c r="AH511" s="41" t="str">
        <f t="shared" si="202"/>
        <v/>
      </c>
      <c r="AI511" s="41" t="str">
        <f t="shared" si="203"/>
        <v/>
      </c>
      <c r="AJ511" s="41" t="str">
        <f t="shared" si="204"/>
        <v/>
      </c>
      <c r="AK511" s="41" t="str">
        <f t="shared" si="205"/>
        <v/>
      </c>
      <c r="AL511" s="44">
        <f t="shared" si="206"/>
        <v>509.82</v>
      </c>
      <c r="AM511" s="44">
        <f t="shared" si="207"/>
        <v>576.62</v>
      </c>
      <c r="AN511" s="40">
        <f t="shared" si="208"/>
        <v>142612</v>
      </c>
      <c r="AO511" s="45">
        <f t="shared" si="209"/>
        <v>2.8574476651868366E-2</v>
      </c>
      <c r="AP511" s="40">
        <f t="shared" si="210"/>
        <v>424.07380799037844</v>
      </c>
      <c r="AQ511" s="41">
        <v>0</v>
      </c>
      <c r="AR511" s="40">
        <f t="shared" si="211"/>
        <v>128195</v>
      </c>
      <c r="AS511" s="40">
        <f t="shared" si="212"/>
        <v>3720</v>
      </c>
      <c r="AT511" s="40">
        <f t="shared" si="213"/>
        <v>6404.6</v>
      </c>
      <c r="AU511" s="40">
        <f t="shared" si="214"/>
        <v>124051</v>
      </c>
      <c r="AV511" s="46">
        <f t="shared" si="215"/>
        <v>128195</v>
      </c>
      <c r="AW511" s="40">
        <f>AX511-AV511</f>
        <v>0</v>
      </c>
      <c r="AX511" s="59">
        <f>IF(D511&gt;AV511,AV511+(D511-AV511),AV511)</f>
        <v>128195</v>
      </c>
    </row>
    <row r="512" spans="1:50" ht="15" customHeight="1" x14ac:dyDescent="0.25">
      <c r="A512" s="51">
        <v>53</v>
      </c>
      <c r="B512" s="51">
        <v>1100</v>
      </c>
      <c r="C512" s="52" t="s">
        <v>671</v>
      </c>
      <c r="D512" s="39">
        <v>112435</v>
      </c>
      <c r="E512" s="40">
        <v>0</v>
      </c>
      <c r="F512" s="41">
        <v>342</v>
      </c>
      <c r="G512" s="40">
        <v>338</v>
      </c>
      <c r="H512" s="42">
        <v>2.181</v>
      </c>
      <c r="I512" s="41">
        <v>52</v>
      </c>
      <c r="J512" s="43">
        <f t="shared" si="189"/>
        <v>0.15379999999999999</v>
      </c>
      <c r="K512" s="41">
        <v>83</v>
      </c>
      <c r="L512" s="41">
        <v>190</v>
      </c>
      <c r="M512" s="41">
        <v>45</v>
      </c>
      <c r="N512" s="41">
        <f t="shared" si="190"/>
        <v>43.684200000000004</v>
      </c>
      <c r="O512" s="41">
        <f t="shared" si="191"/>
        <v>23.684200000000001</v>
      </c>
      <c r="P512" s="41">
        <v>394</v>
      </c>
      <c r="Q512" s="41">
        <v>387</v>
      </c>
      <c r="R512" s="41">
        <v>381</v>
      </c>
      <c r="S512" s="41">
        <v>376</v>
      </c>
      <c r="T512" s="57">
        <v>342</v>
      </c>
      <c r="U512" s="53">
        <f t="shared" si="192"/>
        <v>394</v>
      </c>
      <c r="V512" s="44">
        <f t="shared" si="193"/>
        <v>14.21</v>
      </c>
      <c r="W512" s="54">
        <v>130643</v>
      </c>
      <c r="X512" s="55">
        <v>139102</v>
      </c>
      <c r="Y512" s="41">
        <v>0.25266449110961131</v>
      </c>
      <c r="Z512" s="41">
        <f t="shared" si="194"/>
        <v>1353.5736999999999</v>
      </c>
      <c r="AA512" s="41">
        <f t="shared" si="195"/>
        <v>0</v>
      </c>
      <c r="AB512" s="41">
        <f t="shared" si="196"/>
        <v>0.426315</v>
      </c>
      <c r="AC512" s="41" t="str">
        <f t="shared" si="197"/>
        <v/>
      </c>
      <c r="AD512" s="41" t="str">
        <f t="shared" si="198"/>
        <v/>
      </c>
      <c r="AE512" s="41">
        <f t="shared" si="199"/>
        <v>497.346</v>
      </c>
      <c r="AF512" s="41">
        <f t="shared" si="200"/>
        <v>497.346</v>
      </c>
      <c r="AG512" s="41">
        <f t="shared" si="201"/>
        <v>0</v>
      </c>
      <c r="AH512" s="41" t="str">
        <f t="shared" si="202"/>
        <v/>
      </c>
      <c r="AI512" s="41" t="str">
        <f t="shared" si="203"/>
        <v/>
      </c>
      <c r="AJ512" s="41" t="str">
        <f t="shared" si="204"/>
        <v/>
      </c>
      <c r="AK512" s="41" t="str">
        <f t="shared" si="205"/>
        <v/>
      </c>
      <c r="AL512" s="44">
        <f t="shared" si="206"/>
        <v>497.35</v>
      </c>
      <c r="AM512" s="44">
        <f t="shared" si="207"/>
        <v>562.52</v>
      </c>
      <c r="AN512" s="40">
        <f t="shared" si="208"/>
        <v>134437</v>
      </c>
      <c r="AO512" s="45">
        <f t="shared" si="209"/>
        <v>2.8574476651868366E-2</v>
      </c>
      <c r="AP512" s="40">
        <f t="shared" si="210"/>
        <v>628.69563529440779</v>
      </c>
      <c r="AQ512" s="41">
        <v>0</v>
      </c>
      <c r="AR512" s="40">
        <f t="shared" si="211"/>
        <v>113064</v>
      </c>
      <c r="AS512" s="40">
        <f t="shared" si="212"/>
        <v>3380</v>
      </c>
      <c r="AT512" s="40">
        <f t="shared" si="213"/>
        <v>6955.1</v>
      </c>
      <c r="AU512" s="40">
        <f t="shared" si="214"/>
        <v>109055</v>
      </c>
      <c r="AV512" s="46">
        <f t="shared" si="215"/>
        <v>113064</v>
      </c>
      <c r="AW512" s="40">
        <f>AX512-AV512</f>
        <v>0</v>
      </c>
      <c r="AX512" s="59">
        <f>IF(D512&gt;AV512,AV512+(D512-AV512),AV512)</f>
        <v>113064</v>
      </c>
    </row>
    <row r="513" spans="1:50" ht="15" customHeight="1" x14ac:dyDescent="0.25">
      <c r="A513" s="51">
        <v>53</v>
      </c>
      <c r="B513" s="51">
        <v>1200</v>
      </c>
      <c r="C513" s="52" t="s">
        <v>828</v>
      </c>
      <c r="D513" s="39">
        <v>99517</v>
      </c>
      <c r="E513" s="40">
        <v>0</v>
      </c>
      <c r="F513" s="41">
        <v>339</v>
      </c>
      <c r="G513" s="40">
        <v>339</v>
      </c>
      <c r="H513" s="42">
        <v>2.387</v>
      </c>
      <c r="I513" s="41">
        <v>32</v>
      </c>
      <c r="J513" s="43">
        <f t="shared" si="189"/>
        <v>9.4399999999999998E-2</v>
      </c>
      <c r="K513" s="41">
        <v>57</v>
      </c>
      <c r="L513" s="41">
        <v>165</v>
      </c>
      <c r="M513" s="41">
        <v>75</v>
      </c>
      <c r="N513" s="41">
        <f t="shared" si="190"/>
        <v>34.545500000000004</v>
      </c>
      <c r="O513" s="41">
        <f t="shared" si="191"/>
        <v>45.454499999999996</v>
      </c>
      <c r="P513" s="41">
        <v>390</v>
      </c>
      <c r="Q513" s="41">
        <v>380</v>
      </c>
      <c r="R513" s="41">
        <v>351</v>
      </c>
      <c r="S513" s="41">
        <v>332</v>
      </c>
      <c r="T513" s="57">
        <v>339</v>
      </c>
      <c r="U513" s="53">
        <f t="shared" si="192"/>
        <v>390</v>
      </c>
      <c r="V513" s="44">
        <f t="shared" si="193"/>
        <v>13.08</v>
      </c>
      <c r="W513" s="54">
        <v>170221</v>
      </c>
      <c r="X513" s="55">
        <v>143505</v>
      </c>
      <c r="Y513" s="41">
        <v>1.1443176570702258</v>
      </c>
      <c r="Z513" s="41">
        <f t="shared" si="194"/>
        <v>296.24639999999999</v>
      </c>
      <c r="AA513" s="41">
        <f t="shared" si="195"/>
        <v>0</v>
      </c>
      <c r="AB513" s="41">
        <f t="shared" si="196"/>
        <v>0.426315</v>
      </c>
      <c r="AC513" s="41" t="str">
        <f t="shared" si="197"/>
        <v/>
      </c>
      <c r="AD513" s="41" t="str">
        <f t="shared" si="198"/>
        <v/>
      </c>
      <c r="AE513" s="41">
        <f t="shared" si="199"/>
        <v>497.71299999999997</v>
      </c>
      <c r="AF513" s="41">
        <f t="shared" si="200"/>
        <v>497.71299999999997</v>
      </c>
      <c r="AG513" s="41">
        <f t="shared" si="201"/>
        <v>0</v>
      </c>
      <c r="AH513" s="41" t="str">
        <f t="shared" si="202"/>
        <v/>
      </c>
      <c r="AI513" s="41" t="str">
        <f t="shared" si="203"/>
        <v/>
      </c>
      <c r="AJ513" s="41" t="str">
        <f t="shared" si="204"/>
        <v/>
      </c>
      <c r="AK513" s="41" t="str">
        <f t="shared" si="205"/>
        <v/>
      </c>
      <c r="AL513" s="44">
        <f t="shared" si="206"/>
        <v>497.71</v>
      </c>
      <c r="AM513" s="44">
        <f t="shared" si="207"/>
        <v>562.92999999999995</v>
      </c>
      <c r="AN513" s="40">
        <f t="shared" si="208"/>
        <v>118266</v>
      </c>
      <c r="AO513" s="45">
        <f t="shared" si="209"/>
        <v>2.8574476651868366E-2</v>
      </c>
      <c r="AP513" s="40">
        <f t="shared" si="210"/>
        <v>535.74286274587996</v>
      </c>
      <c r="AQ513" s="41">
        <v>0</v>
      </c>
      <c r="AR513" s="40">
        <f t="shared" si="211"/>
        <v>100053</v>
      </c>
      <c r="AS513" s="40">
        <f t="shared" si="212"/>
        <v>3390</v>
      </c>
      <c r="AT513" s="40">
        <f t="shared" si="213"/>
        <v>7175.25</v>
      </c>
      <c r="AU513" s="40">
        <f t="shared" si="214"/>
        <v>96127</v>
      </c>
      <c r="AV513" s="46">
        <f t="shared" si="215"/>
        <v>100053</v>
      </c>
      <c r="AW513" s="40">
        <f>AX513-AV513</f>
        <v>0</v>
      </c>
      <c r="AX513" s="59">
        <f>IF(D513&gt;AV513,AV513+(D513-AV513),AV513)</f>
        <v>100053</v>
      </c>
    </row>
    <row r="514" spans="1:50" ht="15" customHeight="1" x14ac:dyDescent="0.25">
      <c r="A514" s="51">
        <v>53</v>
      </c>
      <c r="B514" s="51">
        <v>1300</v>
      </c>
      <c r="C514" s="52" t="s">
        <v>843</v>
      </c>
      <c r="D514" s="39">
        <v>3520454</v>
      </c>
      <c r="E514" s="40">
        <v>0</v>
      </c>
      <c r="F514" s="41">
        <v>12764</v>
      </c>
      <c r="G514" s="40">
        <v>13522</v>
      </c>
      <c r="H514" s="42">
        <v>2.8140000000000001</v>
      </c>
      <c r="I514" s="41">
        <v>8486</v>
      </c>
      <c r="J514" s="43">
        <f t="shared" si="189"/>
        <v>0.62760000000000005</v>
      </c>
      <c r="K514" s="41">
        <v>686</v>
      </c>
      <c r="L514" s="41">
        <v>4851</v>
      </c>
      <c r="M514" s="41">
        <v>1851</v>
      </c>
      <c r="N514" s="41">
        <f t="shared" si="190"/>
        <v>14.141400000000001</v>
      </c>
      <c r="O514" s="41">
        <f t="shared" si="191"/>
        <v>38.1571</v>
      </c>
      <c r="P514" s="41">
        <v>9916</v>
      </c>
      <c r="Q514" s="41">
        <v>10243</v>
      </c>
      <c r="R514" s="41">
        <v>9977</v>
      </c>
      <c r="S514" s="41">
        <v>11283</v>
      </c>
      <c r="T514" s="53">
        <v>12764</v>
      </c>
      <c r="U514" s="53">
        <f t="shared" si="192"/>
        <v>12764</v>
      </c>
      <c r="V514" s="44">
        <f t="shared" si="193"/>
        <v>0</v>
      </c>
      <c r="W514" s="54">
        <v>10801873</v>
      </c>
      <c r="X514" s="55">
        <v>4858412</v>
      </c>
      <c r="Y514" s="41">
        <v>8.7352910515415516</v>
      </c>
      <c r="Z514" s="41">
        <f t="shared" si="194"/>
        <v>1461.1992</v>
      </c>
      <c r="AA514" s="41">
        <f t="shared" si="195"/>
        <v>0</v>
      </c>
      <c r="AB514" s="41">
        <f t="shared" si="196"/>
        <v>0.426315</v>
      </c>
      <c r="AC514" s="41" t="str">
        <f t="shared" si="197"/>
        <v/>
      </c>
      <c r="AD514" s="41" t="str">
        <f t="shared" si="198"/>
        <v/>
      </c>
      <c r="AE514" s="41" t="str">
        <f t="shared" si="199"/>
        <v/>
      </c>
      <c r="AF514" s="41" t="str">
        <f t="shared" si="200"/>
        <v/>
      </c>
      <c r="AG514" s="41">
        <f t="shared" si="201"/>
        <v>0</v>
      </c>
      <c r="AH514" s="41">
        <f t="shared" si="202"/>
        <v>578.02633562999995</v>
      </c>
      <c r="AI514" s="41" t="str">
        <f t="shared" si="203"/>
        <v/>
      </c>
      <c r="AJ514" s="41" t="str">
        <f t="shared" si="204"/>
        <v/>
      </c>
      <c r="AK514" s="41" t="str">
        <f t="shared" si="205"/>
        <v/>
      </c>
      <c r="AL514" s="44">
        <f t="shared" si="206"/>
        <v>578.03</v>
      </c>
      <c r="AM514" s="44">
        <f t="shared" si="207"/>
        <v>653.77</v>
      </c>
      <c r="AN514" s="40">
        <f t="shared" si="208"/>
        <v>4235277</v>
      </c>
      <c r="AO514" s="45">
        <f t="shared" si="209"/>
        <v>2.8574476651868366E-2</v>
      </c>
      <c r="AP514" s="40">
        <f t="shared" si="210"/>
        <v>20425.693123718502</v>
      </c>
      <c r="AQ514" s="41">
        <v>0</v>
      </c>
      <c r="AR514" s="40">
        <f t="shared" si="211"/>
        <v>3540880</v>
      </c>
      <c r="AS514" s="40">
        <f t="shared" si="212"/>
        <v>135220</v>
      </c>
      <c r="AT514" s="40">
        <f t="shared" si="213"/>
        <v>242920.6</v>
      </c>
      <c r="AU514" s="40">
        <f t="shared" si="214"/>
        <v>3385234</v>
      </c>
      <c r="AV514" s="46">
        <f t="shared" si="215"/>
        <v>3540880</v>
      </c>
      <c r="AW514" s="40">
        <f>AX514-AV514</f>
        <v>0</v>
      </c>
      <c r="AX514" s="59">
        <f>IF(D514&gt;AV514,AV514+(D514-AV514),AV514)</f>
        <v>3540880</v>
      </c>
    </row>
    <row r="515" spans="1:50" ht="15" customHeight="1" x14ac:dyDescent="0.25">
      <c r="A515" s="51">
        <v>54</v>
      </c>
      <c r="B515" s="51">
        <v>100</v>
      </c>
      <c r="C515" s="52" t="s">
        <v>0</v>
      </c>
      <c r="D515" s="39">
        <v>676697</v>
      </c>
      <c r="E515" s="40">
        <v>0</v>
      </c>
      <c r="F515" s="41">
        <v>1707</v>
      </c>
      <c r="G515" s="40">
        <v>1651</v>
      </c>
      <c r="H515" s="42">
        <v>2.165</v>
      </c>
      <c r="I515" s="41">
        <v>726</v>
      </c>
      <c r="J515" s="43">
        <f t="shared" si="189"/>
        <v>0.43969999999999998</v>
      </c>
      <c r="K515" s="41">
        <v>137</v>
      </c>
      <c r="L515" s="41">
        <v>864</v>
      </c>
      <c r="M515" s="41">
        <v>367</v>
      </c>
      <c r="N515" s="41">
        <f t="shared" si="190"/>
        <v>15.8565</v>
      </c>
      <c r="O515" s="41">
        <f t="shared" si="191"/>
        <v>42.476900000000001</v>
      </c>
      <c r="P515" s="41">
        <v>2076</v>
      </c>
      <c r="Q515" s="41">
        <v>1971</v>
      </c>
      <c r="R515" s="41">
        <v>1708</v>
      </c>
      <c r="S515" s="41">
        <v>1657</v>
      </c>
      <c r="T515" s="53">
        <v>1707</v>
      </c>
      <c r="U515" s="53">
        <f t="shared" si="192"/>
        <v>2076</v>
      </c>
      <c r="V515" s="44">
        <f t="shared" si="193"/>
        <v>20.47</v>
      </c>
      <c r="W515" s="54">
        <v>568584</v>
      </c>
      <c r="X515" s="55">
        <v>411453</v>
      </c>
      <c r="Y515" s="41">
        <v>1.3918049041153859</v>
      </c>
      <c r="Z515" s="41">
        <f t="shared" si="194"/>
        <v>1226.4649999999999</v>
      </c>
      <c r="AA515" s="41">
        <f t="shared" si="195"/>
        <v>0</v>
      </c>
      <c r="AB515" s="41">
        <f t="shared" si="196"/>
        <v>0.426315</v>
      </c>
      <c r="AC515" s="41" t="str">
        <f t="shared" si="197"/>
        <v/>
      </c>
      <c r="AD515" s="41" t="str">
        <f t="shared" si="198"/>
        <v/>
      </c>
      <c r="AE515" s="41">
        <f t="shared" si="199"/>
        <v>979.21699999999998</v>
      </c>
      <c r="AF515" s="41">
        <f t="shared" si="200"/>
        <v>630</v>
      </c>
      <c r="AG515" s="41">
        <f t="shared" si="201"/>
        <v>0</v>
      </c>
      <c r="AH515" s="41" t="str">
        <f t="shared" si="202"/>
        <v/>
      </c>
      <c r="AI515" s="41" t="str">
        <f t="shared" si="203"/>
        <v/>
      </c>
      <c r="AJ515" s="41" t="str">
        <f t="shared" si="204"/>
        <v/>
      </c>
      <c r="AK515" s="41" t="str">
        <f t="shared" si="205"/>
        <v/>
      </c>
      <c r="AL515" s="44">
        <f t="shared" si="206"/>
        <v>630</v>
      </c>
      <c r="AM515" s="44">
        <f t="shared" si="207"/>
        <v>712.55</v>
      </c>
      <c r="AN515" s="40">
        <f t="shared" si="208"/>
        <v>934024</v>
      </c>
      <c r="AO515" s="45">
        <f t="shared" si="209"/>
        <v>2.8574476651868366E-2</v>
      </c>
      <c r="AP515" s="40">
        <f t="shared" si="210"/>
        <v>7352.9843533953308</v>
      </c>
      <c r="AQ515" s="41">
        <v>0</v>
      </c>
      <c r="AR515" s="40">
        <f t="shared" si="211"/>
        <v>684050</v>
      </c>
      <c r="AS515" s="40">
        <f t="shared" si="212"/>
        <v>16510</v>
      </c>
      <c r="AT515" s="40">
        <f t="shared" si="213"/>
        <v>20572.650000000001</v>
      </c>
      <c r="AU515" s="40">
        <f t="shared" si="214"/>
        <v>660187</v>
      </c>
      <c r="AV515" s="46">
        <f t="shared" si="215"/>
        <v>684050</v>
      </c>
      <c r="AW515" s="40">
        <f>AX515-AV515</f>
        <v>0</v>
      </c>
      <c r="AX515" s="59">
        <f>IF(D515&gt;AV515,AV515+(D515-AV515),AV515)</f>
        <v>684050</v>
      </c>
    </row>
    <row r="516" spans="1:50" ht="15" customHeight="1" x14ac:dyDescent="0.25">
      <c r="A516" s="51">
        <v>54</v>
      </c>
      <c r="B516" s="51">
        <v>200</v>
      </c>
      <c r="C516" s="52" t="s">
        <v>80</v>
      </c>
      <c r="D516" s="39">
        <v>24698</v>
      </c>
      <c r="E516" s="40">
        <v>0</v>
      </c>
      <c r="F516" s="41">
        <v>110</v>
      </c>
      <c r="G516" s="40">
        <v>101</v>
      </c>
      <c r="H516" s="42">
        <v>2.9710000000000001</v>
      </c>
      <c r="I516" s="41">
        <v>21</v>
      </c>
      <c r="J516" s="43">
        <f t="shared" si="189"/>
        <v>0.2079</v>
      </c>
      <c r="K516" s="41">
        <v>13</v>
      </c>
      <c r="L516" s="41">
        <v>51</v>
      </c>
      <c r="M516" s="41">
        <v>3</v>
      </c>
      <c r="N516" s="41">
        <f t="shared" si="190"/>
        <v>25.490200000000002</v>
      </c>
      <c r="O516" s="41">
        <f t="shared" si="191"/>
        <v>5.8824000000000005</v>
      </c>
      <c r="P516" s="41">
        <v>128</v>
      </c>
      <c r="Q516" s="41">
        <v>160</v>
      </c>
      <c r="R516" s="41">
        <v>119</v>
      </c>
      <c r="S516" s="41">
        <v>91</v>
      </c>
      <c r="T516" s="57">
        <v>110</v>
      </c>
      <c r="U516" s="53">
        <f t="shared" si="192"/>
        <v>160</v>
      </c>
      <c r="V516" s="44">
        <f t="shared" si="193"/>
        <v>36.880000000000003</v>
      </c>
      <c r="W516" s="54">
        <v>23758</v>
      </c>
      <c r="X516" s="55">
        <v>13504</v>
      </c>
      <c r="Y516" s="41">
        <v>0.24983397606475397</v>
      </c>
      <c r="Z516" s="41">
        <f t="shared" si="194"/>
        <v>440.29239999999999</v>
      </c>
      <c r="AA516" s="41">
        <f t="shared" si="195"/>
        <v>0</v>
      </c>
      <c r="AB516" s="41">
        <f t="shared" si="196"/>
        <v>0.426315</v>
      </c>
      <c r="AC516" s="41" t="str">
        <f t="shared" si="197"/>
        <v/>
      </c>
      <c r="AD516" s="41" t="str">
        <f t="shared" si="198"/>
        <v/>
      </c>
      <c r="AE516" s="41">
        <f t="shared" si="199"/>
        <v>410.36700000000002</v>
      </c>
      <c r="AF516" s="41">
        <f t="shared" si="200"/>
        <v>410.36700000000002</v>
      </c>
      <c r="AG516" s="41">
        <f t="shared" si="201"/>
        <v>0</v>
      </c>
      <c r="AH516" s="41" t="str">
        <f t="shared" si="202"/>
        <v/>
      </c>
      <c r="AI516" s="41" t="str">
        <f t="shared" si="203"/>
        <v/>
      </c>
      <c r="AJ516" s="41" t="str">
        <f t="shared" si="204"/>
        <v/>
      </c>
      <c r="AK516" s="41" t="str">
        <f t="shared" si="205"/>
        <v/>
      </c>
      <c r="AL516" s="44">
        <f t="shared" si="206"/>
        <v>410.37</v>
      </c>
      <c r="AM516" s="44">
        <f t="shared" si="207"/>
        <v>464.14</v>
      </c>
      <c r="AN516" s="40">
        <f t="shared" si="208"/>
        <v>36750</v>
      </c>
      <c r="AO516" s="45">
        <f t="shared" si="209"/>
        <v>2.8574476651868366E-2</v>
      </c>
      <c r="AP516" s="40">
        <f t="shared" si="210"/>
        <v>344.37959260831752</v>
      </c>
      <c r="AQ516" s="41">
        <v>0</v>
      </c>
      <c r="AR516" s="40">
        <f t="shared" si="211"/>
        <v>25042</v>
      </c>
      <c r="AS516" s="40">
        <f t="shared" si="212"/>
        <v>1010</v>
      </c>
      <c r="AT516" s="40">
        <f t="shared" si="213"/>
        <v>675.2</v>
      </c>
      <c r="AU516" s="40">
        <f t="shared" si="214"/>
        <v>24023</v>
      </c>
      <c r="AV516" s="46">
        <f t="shared" si="215"/>
        <v>25042</v>
      </c>
      <c r="AW516" s="40">
        <f>AX516-AV516</f>
        <v>0</v>
      </c>
      <c r="AX516" s="59">
        <f>IF(D516&gt;AV516,AV516+(D516-AV516),AV516)</f>
        <v>25042</v>
      </c>
    </row>
    <row r="517" spans="1:50" ht="15" customHeight="1" x14ac:dyDescent="0.25">
      <c r="A517" s="51">
        <v>54</v>
      </c>
      <c r="B517" s="51">
        <v>400</v>
      </c>
      <c r="C517" s="52" t="s">
        <v>288</v>
      </c>
      <c r="D517" s="39">
        <v>55896</v>
      </c>
      <c r="E517" s="40">
        <v>0</v>
      </c>
      <c r="F517" s="41">
        <v>214</v>
      </c>
      <c r="G517" s="40">
        <v>197</v>
      </c>
      <c r="H517" s="42">
        <v>2.4940000000000002</v>
      </c>
      <c r="I517" s="41">
        <v>28</v>
      </c>
      <c r="J517" s="43">
        <f t="shared" si="189"/>
        <v>0.1421</v>
      </c>
      <c r="K517" s="41">
        <v>47</v>
      </c>
      <c r="L517" s="41">
        <v>134</v>
      </c>
      <c r="M517" s="41">
        <v>18</v>
      </c>
      <c r="N517" s="41">
        <f t="shared" si="190"/>
        <v>35.074600000000004</v>
      </c>
      <c r="O517" s="41">
        <f t="shared" si="191"/>
        <v>13.4328</v>
      </c>
      <c r="P517" s="41">
        <v>265</v>
      </c>
      <c r="Q517" s="41">
        <v>241</v>
      </c>
      <c r="R517" s="41">
        <v>200</v>
      </c>
      <c r="S517" s="41">
        <v>215</v>
      </c>
      <c r="T517" s="57">
        <v>214</v>
      </c>
      <c r="U517" s="53">
        <f t="shared" si="192"/>
        <v>265</v>
      </c>
      <c r="V517" s="44">
        <f t="shared" si="193"/>
        <v>25.66</v>
      </c>
      <c r="W517" s="54">
        <v>83549</v>
      </c>
      <c r="X517" s="55">
        <v>54458</v>
      </c>
      <c r="Y517" s="41">
        <v>0.32875171622416782</v>
      </c>
      <c r="Z517" s="41">
        <f t="shared" si="194"/>
        <v>650.94719999999995</v>
      </c>
      <c r="AA517" s="41">
        <f t="shared" si="195"/>
        <v>0</v>
      </c>
      <c r="AB517" s="41">
        <f t="shared" si="196"/>
        <v>0.426315</v>
      </c>
      <c r="AC517" s="41" t="str">
        <f t="shared" si="197"/>
        <v/>
      </c>
      <c r="AD517" s="41" t="str">
        <f t="shared" si="198"/>
        <v/>
      </c>
      <c r="AE517" s="41">
        <f t="shared" si="199"/>
        <v>445.59899999999999</v>
      </c>
      <c r="AF517" s="41">
        <f t="shared" si="200"/>
        <v>445.59899999999999</v>
      </c>
      <c r="AG517" s="41">
        <f t="shared" si="201"/>
        <v>0</v>
      </c>
      <c r="AH517" s="41" t="str">
        <f t="shared" si="202"/>
        <v/>
      </c>
      <c r="AI517" s="41" t="str">
        <f t="shared" si="203"/>
        <v/>
      </c>
      <c r="AJ517" s="41" t="str">
        <f t="shared" si="204"/>
        <v/>
      </c>
      <c r="AK517" s="41" t="str">
        <f t="shared" si="205"/>
        <v/>
      </c>
      <c r="AL517" s="44">
        <f t="shared" si="206"/>
        <v>445.6</v>
      </c>
      <c r="AM517" s="44">
        <f t="shared" si="207"/>
        <v>503.99</v>
      </c>
      <c r="AN517" s="40">
        <f t="shared" si="208"/>
        <v>63668</v>
      </c>
      <c r="AO517" s="45">
        <f t="shared" si="209"/>
        <v>2.8574476651868366E-2</v>
      </c>
      <c r="AP517" s="40">
        <f t="shared" si="210"/>
        <v>222.08083253832095</v>
      </c>
      <c r="AQ517" s="41">
        <v>0</v>
      </c>
      <c r="AR517" s="40">
        <f t="shared" si="211"/>
        <v>56118</v>
      </c>
      <c r="AS517" s="40">
        <f t="shared" si="212"/>
        <v>1970</v>
      </c>
      <c r="AT517" s="40">
        <f t="shared" si="213"/>
        <v>2722.9</v>
      </c>
      <c r="AU517" s="40">
        <f t="shared" si="214"/>
        <v>53926</v>
      </c>
      <c r="AV517" s="46">
        <f t="shared" si="215"/>
        <v>56118</v>
      </c>
      <c r="AW517" s="40">
        <f>AX517-AV517</f>
        <v>0</v>
      </c>
      <c r="AX517" s="59">
        <f>IF(D517&gt;AV517,AV517+(D517-AV517),AV517)</f>
        <v>56118</v>
      </c>
    </row>
    <row r="518" spans="1:50" ht="15" customHeight="1" x14ac:dyDescent="0.25">
      <c r="A518" s="51">
        <v>54</v>
      </c>
      <c r="B518" s="51">
        <v>500</v>
      </c>
      <c r="C518" s="52" t="s">
        <v>329</v>
      </c>
      <c r="D518" s="39">
        <v>210527</v>
      </c>
      <c r="E518" s="40">
        <v>0</v>
      </c>
      <c r="F518" s="41">
        <v>597</v>
      </c>
      <c r="G518" s="40">
        <v>576</v>
      </c>
      <c r="H518" s="42">
        <v>2.1869999999999998</v>
      </c>
      <c r="I518" s="41">
        <v>183</v>
      </c>
      <c r="J518" s="43">
        <f t="shared" si="189"/>
        <v>0.31769999999999998</v>
      </c>
      <c r="K518" s="41">
        <v>92</v>
      </c>
      <c r="L518" s="41">
        <v>320</v>
      </c>
      <c r="M518" s="41">
        <v>86</v>
      </c>
      <c r="N518" s="41">
        <f t="shared" si="190"/>
        <v>28.749999999999996</v>
      </c>
      <c r="O518" s="41">
        <f t="shared" si="191"/>
        <v>26.875</v>
      </c>
      <c r="P518" s="41">
        <v>598</v>
      </c>
      <c r="Q518" s="41">
        <v>690</v>
      </c>
      <c r="R518" s="41">
        <v>611</v>
      </c>
      <c r="S518" s="41">
        <v>622</v>
      </c>
      <c r="T518" s="57">
        <v>597</v>
      </c>
      <c r="U518" s="53">
        <f t="shared" si="192"/>
        <v>690</v>
      </c>
      <c r="V518" s="44">
        <f t="shared" si="193"/>
        <v>16.52</v>
      </c>
      <c r="W518" s="54">
        <v>162324</v>
      </c>
      <c r="X518" s="55">
        <v>208595</v>
      </c>
      <c r="Y518" s="41">
        <v>0.30800219923798877</v>
      </c>
      <c r="Z518" s="41">
        <f t="shared" si="194"/>
        <v>1938.2978000000001</v>
      </c>
      <c r="AA518" s="41">
        <f t="shared" si="195"/>
        <v>0</v>
      </c>
      <c r="AB518" s="41">
        <f t="shared" si="196"/>
        <v>0.426315</v>
      </c>
      <c r="AC518" s="41" t="str">
        <f t="shared" si="197"/>
        <v/>
      </c>
      <c r="AD518" s="41" t="str">
        <f t="shared" si="198"/>
        <v/>
      </c>
      <c r="AE518" s="41">
        <f t="shared" si="199"/>
        <v>584.69200000000001</v>
      </c>
      <c r="AF518" s="41">
        <f t="shared" si="200"/>
        <v>584.69200000000001</v>
      </c>
      <c r="AG518" s="41">
        <f t="shared" si="201"/>
        <v>0</v>
      </c>
      <c r="AH518" s="41" t="str">
        <f t="shared" si="202"/>
        <v/>
      </c>
      <c r="AI518" s="41" t="str">
        <f t="shared" si="203"/>
        <v/>
      </c>
      <c r="AJ518" s="41" t="str">
        <f t="shared" si="204"/>
        <v/>
      </c>
      <c r="AK518" s="41" t="str">
        <f t="shared" si="205"/>
        <v/>
      </c>
      <c r="AL518" s="44">
        <f t="shared" si="206"/>
        <v>584.69000000000005</v>
      </c>
      <c r="AM518" s="44">
        <f t="shared" si="207"/>
        <v>661.3</v>
      </c>
      <c r="AN518" s="40">
        <f t="shared" si="208"/>
        <v>311708</v>
      </c>
      <c r="AO518" s="45">
        <f t="shared" si="209"/>
        <v>2.8574476651868366E-2</v>
      </c>
      <c r="AP518" s="40">
        <f t="shared" si="210"/>
        <v>2891.1941221126931</v>
      </c>
      <c r="AQ518" s="41">
        <v>0</v>
      </c>
      <c r="AR518" s="40">
        <f t="shared" si="211"/>
        <v>213418</v>
      </c>
      <c r="AS518" s="40">
        <f t="shared" si="212"/>
        <v>5760</v>
      </c>
      <c r="AT518" s="40">
        <f t="shared" si="213"/>
        <v>10429.75</v>
      </c>
      <c r="AU518" s="40">
        <f t="shared" si="214"/>
        <v>204767</v>
      </c>
      <c r="AV518" s="46">
        <f t="shared" si="215"/>
        <v>213418</v>
      </c>
      <c r="AW518" s="40">
        <f>AX518-AV518</f>
        <v>0</v>
      </c>
      <c r="AX518" s="59">
        <f>IF(D518&gt;AV518,AV518+(D518-AV518),AV518)</f>
        <v>213418</v>
      </c>
    </row>
    <row r="519" spans="1:50" ht="15" customHeight="1" x14ac:dyDescent="0.25">
      <c r="A519" s="51">
        <v>54</v>
      </c>
      <c r="B519" s="51">
        <v>600</v>
      </c>
      <c r="C519" s="52" t="s">
        <v>353</v>
      </c>
      <c r="D519" s="39">
        <v>77431</v>
      </c>
      <c r="E519" s="40">
        <v>0</v>
      </c>
      <c r="F519" s="41">
        <v>307</v>
      </c>
      <c r="G519" s="40">
        <v>284</v>
      </c>
      <c r="H519" s="42">
        <v>2.407</v>
      </c>
      <c r="I519" s="41">
        <v>41</v>
      </c>
      <c r="J519" s="43">
        <f t="shared" si="189"/>
        <v>0.1444</v>
      </c>
      <c r="K519" s="41">
        <v>42</v>
      </c>
      <c r="L519" s="41">
        <v>141</v>
      </c>
      <c r="M519" s="41">
        <v>59</v>
      </c>
      <c r="N519" s="41">
        <f t="shared" si="190"/>
        <v>29.787200000000002</v>
      </c>
      <c r="O519" s="41">
        <f t="shared" si="191"/>
        <v>41.844000000000001</v>
      </c>
      <c r="P519" s="41">
        <v>311</v>
      </c>
      <c r="Q519" s="41">
        <v>336</v>
      </c>
      <c r="R519" s="41">
        <v>309</v>
      </c>
      <c r="S519" s="41">
        <v>315</v>
      </c>
      <c r="T519" s="57">
        <v>307</v>
      </c>
      <c r="U519" s="53">
        <f t="shared" si="192"/>
        <v>336</v>
      </c>
      <c r="V519" s="44">
        <f t="shared" si="193"/>
        <v>15.48</v>
      </c>
      <c r="W519" s="54">
        <v>89448</v>
      </c>
      <c r="X519" s="55">
        <v>127710</v>
      </c>
      <c r="Y519" s="41">
        <v>0.32464590569531598</v>
      </c>
      <c r="Z519" s="41">
        <f t="shared" si="194"/>
        <v>945.64570000000003</v>
      </c>
      <c r="AA519" s="41">
        <f t="shared" si="195"/>
        <v>0</v>
      </c>
      <c r="AB519" s="41">
        <f t="shared" si="196"/>
        <v>0.426315</v>
      </c>
      <c r="AC519" s="41" t="str">
        <f t="shared" si="197"/>
        <v/>
      </c>
      <c r="AD519" s="41" t="str">
        <f t="shared" si="198"/>
        <v/>
      </c>
      <c r="AE519" s="41">
        <f t="shared" si="199"/>
        <v>477.52800000000002</v>
      </c>
      <c r="AF519" s="41">
        <f t="shared" si="200"/>
        <v>477.52800000000002</v>
      </c>
      <c r="AG519" s="41">
        <f t="shared" si="201"/>
        <v>0</v>
      </c>
      <c r="AH519" s="41" t="str">
        <f t="shared" si="202"/>
        <v/>
      </c>
      <c r="AI519" s="41" t="str">
        <f t="shared" si="203"/>
        <v/>
      </c>
      <c r="AJ519" s="41" t="str">
        <f t="shared" si="204"/>
        <v/>
      </c>
      <c r="AK519" s="41" t="str">
        <f t="shared" si="205"/>
        <v/>
      </c>
      <c r="AL519" s="44">
        <f t="shared" si="206"/>
        <v>477.53</v>
      </c>
      <c r="AM519" s="44">
        <f t="shared" si="207"/>
        <v>540.1</v>
      </c>
      <c r="AN519" s="40">
        <f t="shared" si="208"/>
        <v>115255</v>
      </c>
      <c r="AO519" s="45">
        <f t="shared" si="209"/>
        <v>2.8574476651868366E-2</v>
      </c>
      <c r="AP519" s="40">
        <f t="shared" si="210"/>
        <v>1080.8010048802691</v>
      </c>
      <c r="AQ519" s="41">
        <v>0</v>
      </c>
      <c r="AR519" s="40">
        <f t="shared" si="211"/>
        <v>78512</v>
      </c>
      <c r="AS519" s="40">
        <f t="shared" si="212"/>
        <v>2840</v>
      </c>
      <c r="AT519" s="40">
        <f t="shared" si="213"/>
        <v>6385.5</v>
      </c>
      <c r="AU519" s="40">
        <f t="shared" si="214"/>
        <v>74591</v>
      </c>
      <c r="AV519" s="46">
        <f t="shared" si="215"/>
        <v>78512</v>
      </c>
      <c r="AW519" s="40">
        <f>AX519-AV519</f>
        <v>0</v>
      </c>
      <c r="AX519" s="59">
        <f>IF(D519&gt;AV519,AV519+(D519-AV519),AV519)</f>
        <v>78512</v>
      </c>
    </row>
    <row r="520" spans="1:50" ht="15" customHeight="1" x14ac:dyDescent="0.25">
      <c r="A520" s="51">
        <v>54</v>
      </c>
      <c r="B520" s="51">
        <v>800</v>
      </c>
      <c r="C520" s="52" t="s">
        <v>614</v>
      </c>
      <c r="D520" s="39">
        <v>22376</v>
      </c>
      <c r="E520" s="40">
        <v>0</v>
      </c>
      <c r="F520" s="41">
        <v>92</v>
      </c>
      <c r="G520" s="40">
        <v>81</v>
      </c>
      <c r="H520" s="42">
        <v>1.8839999999999999</v>
      </c>
      <c r="I520" s="41">
        <v>22</v>
      </c>
      <c r="J520" s="43">
        <f t="shared" si="189"/>
        <v>0.27160000000000001</v>
      </c>
      <c r="K520" s="41">
        <v>12</v>
      </c>
      <c r="L520" s="41">
        <v>51</v>
      </c>
      <c r="M520" s="41">
        <v>12</v>
      </c>
      <c r="N520" s="41">
        <f t="shared" si="190"/>
        <v>23.529399999999999</v>
      </c>
      <c r="O520" s="41">
        <f t="shared" si="191"/>
        <v>23.529399999999999</v>
      </c>
      <c r="P520" s="41">
        <v>149</v>
      </c>
      <c r="Q520" s="41">
        <v>134</v>
      </c>
      <c r="R520" s="41">
        <v>132</v>
      </c>
      <c r="S520" s="41">
        <v>121</v>
      </c>
      <c r="T520" s="57">
        <v>92</v>
      </c>
      <c r="U520" s="53">
        <f t="shared" si="192"/>
        <v>149</v>
      </c>
      <c r="V520" s="44">
        <f t="shared" si="193"/>
        <v>45.64</v>
      </c>
      <c r="W520" s="54">
        <v>29012</v>
      </c>
      <c r="X520" s="55">
        <v>22994</v>
      </c>
      <c r="Y520" s="41">
        <v>0.23669414684546802</v>
      </c>
      <c r="Z520" s="41">
        <f t="shared" si="194"/>
        <v>388.68729999999999</v>
      </c>
      <c r="AA520" s="41">
        <f t="shared" si="195"/>
        <v>0</v>
      </c>
      <c r="AB520" s="41">
        <f t="shared" si="196"/>
        <v>0.426315</v>
      </c>
      <c r="AC520" s="41" t="str">
        <f t="shared" si="197"/>
        <v/>
      </c>
      <c r="AD520" s="41" t="str">
        <f t="shared" si="198"/>
        <v/>
      </c>
      <c r="AE520" s="41">
        <f t="shared" si="199"/>
        <v>410</v>
      </c>
      <c r="AF520" s="41">
        <f t="shared" si="200"/>
        <v>410</v>
      </c>
      <c r="AG520" s="41">
        <f t="shared" si="201"/>
        <v>0</v>
      </c>
      <c r="AH520" s="41" t="str">
        <f t="shared" si="202"/>
        <v/>
      </c>
      <c r="AI520" s="41" t="str">
        <f t="shared" si="203"/>
        <v/>
      </c>
      <c r="AJ520" s="41" t="str">
        <f t="shared" si="204"/>
        <v/>
      </c>
      <c r="AK520" s="41" t="str">
        <f t="shared" si="205"/>
        <v/>
      </c>
      <c r="AL520" s="44">
        <f t="shared" si="206"/>
        <v>410</v>
      </c>
      <c r="AM520" s="44">
        <f t="shared" si="207"/>
        <v>463.72</v>
      </c>
      <c r="AN520" s="40">
        <f t="shared" si="208"/>
        <v>25193</v>
      </c>
      <c r="AO520" s="45">
        <f t="shared" si="209"/>
        <v>2.8574476651868366E-2</v>
      </c>
      <c r="AP520" s="40">
        <f t="shared" si="210"/>
        <v>80.494300728313192</v>
      </c>
      <c r="AQ520" s="41">
        <v>0</v>
      </c>
      <c r="AR520" s="40">
        <f t="shared" si="211"/>
        <v>22456</v>
      </c>
      <c r="AS520" s="40">
        <f t="shared" si="212"/>
        <v>810</v>
      </c>
      <c r="AT520" s="40">
        <f t="shared" si="213"/>
        <v>1149.7</v>
      </c>
      <c r="AU520" s="40">
        <f t="shared" si="214"/>
        <v>21566</v>
      </c>
      <c r="AV520" s="46">
        <f t="shared" si="215"/>
        <v>22456</v>
      </c>
      <c r="AW520" s="40">
        <f>AX520-AV520</f>
        <v>0</v>
      </c>
      <c r="AX520" s="59">
        <f>IF(D520&gt;AV520,AV520+(D520-AV520),AV520)</f>
        <v>22456</v>
      </c>
    </row>
    <row r="521" spans="1:50" ht="15" customHeight="1" x14ac:dyDescent="0.25">
      <c r="A521" s="51">
        <v>54</v>
      </c>
      <c r="B521" s="51">
        <v>900</v>
      </c>
      <c r="C521" s="52" t="s">
        <v>694</v>
      </c>
      <c r="D521" s="39">
        <v>63465</v>
      </c>
      <c r="E521" s="40">
        <v>0</v>
      </c>
      <c r="F521" s="41">
        <v>191</v>
      </c>
      <c r="G521" s="40">
        <v>183</v>
      </c>
      <c r="H521" s="42">
        <v>2.056</v>
      </c>
      <c r="I521" s="41">
        <v>7</v>
      </c>
      <c r="J521" s="43">
        <f t="shared" si="189"/>
        <v>3.8300000000000001E-2</v>
      </c>
      <c r="K521" s="41">
        <v>55</v>
      </c>
      <c r="L521" s="41">
        <v>89</v>
      </c>
      <c r="M521" s="41">
        <v>14</v>
      </c>
      <c r="N521" s="41">
        <f t="shared" si="190"/>
        <v>61.797800000000002</v>
      </c>
      <c r="O521" s="41">
        <f t="shared" si="191"/>
        <v>15.7303</v>
      </c>
      <c r="P521" s="41">
        <v>260</v>
      </c>
      <c r="Q521" s="41">
        <v>276</v>
      </c>
      <c r="R521" s="41">
        <v>225</v>
      </c>
      <c r="S521" s="41">
        <v>266</v>
      </c>
      <c r="T521" s="57">
        <v>191</v>
      </c>
      <c r="U521" s="53">
        <f t="shared" si="192"/>
        <v>276</v>
      </c>
      <c r="V521" s="44">
        <f t="shared" si="193"/>
        <v>33.700000000000003</v>
      </c>
      <c r="W521" s="54">
        <v>43289</v>
      </c>
      <c r="X521" s="55">
        <v>26498</v>
      </c>
      <c r="Y521" s="41">
        <v>0.21071255928598898</v>
      </c>
      <c r="Z521" s="41">
        <f t="shared" si="194"/>
        <v>906.44809999999995</v>
      </c>
      <c r="AA521" s="41">
        <f t="shared" si="195"/>
        <v>0</v>
      </c>
      <c r="AB521" s="41">
        <f t="shared" si="196"/>
        <v>0.426315</v>
      </c>
      <c r="AC521" s="41" t="str">
        <f t="shared" si="197"/>
        <v/>
      </c>
      <c r="AD521" s="41" t="str">
        <f t="shared" si="198"/>
        <v/>
      </c>
      <c r="AE521" s="41">
        <f t="shared" si="199"/>
        <v>440.46100000000001</v>
      </c>
      <c r="AF521" s="41">
        <f t="shared" si="200"/>
        <v>440.46100000000001</v>
      </c>
      <c r="AG521" s="41">
        <f t="shared" si="201"/>
        <v>0</v>
      </c>
      <c r="AH521" s="41" t="str">
        <f t="shared" si="202"/>
        <v/>
      </c>
      <c r="AI521" s="41" t="str">
        <f t="shared" si="203"/>
        <v/>
      </c>
      <c r="AJ521" s="41" t="str">
        <f t="shared" si="204"/>
        <v/>
      </c>
      <c r="AK521" s="41" t="str">
        <f t="shared" si="205"/>
        <v/>
      </c>
      <c r="AL521" s="44">
        <f t="shared" si="206"/>
        <v>440.46</v>
      </c>
      <c r="AM521" s="44">
        <f t="shared" si="207"/>
        <v>498.17</v>
      </c>
      <c r="AN521" s="40">
        <f t="shared" si="208"/>
        <v>72710</v>
      </c>
      <c r="AO521" s="45">
        <f t="shared" si="209"/>
        <v>2.8574476651868366E-2</v>
      </c>
      <c r="AP521" s="40">
        <f t="shared" si="210"/>
        <v>264.17103664652302</v>
      </c>
      <c r="AQ521" s="41">
        <v>0</v>
      </c>
      <c r="AR521" s="40">
        <f t="shared" si="211"/>
        <v>63729</v>
      </c>
      <c r="AS521" s="40">
        <f t="shared" si="212"/>
        <v>1830</v>
      </c>
      <c r="AT521" s="40">
        <f t="shared" si="213"/>
        <v>1324.9</v>
      </c>
      <c r="AU521" s="40">
        <f t="shared" si="214"/>
        <v>62140</v>
      </c>
      <c r="AV521" s="46">
        <f t="shared" si="215"/>
        <v>63729</v>
      </c>
      <c r="AW521" s="40">
        <f>AX521-AV521</f>
        <v>0</v>
      </c>
      <c r="AX521" s="59">
        <f>IF(D521&gt;AV521,AV521+(D521-AV521),AV521)</f>
        <v>63729</v>
      </c>
    </row>
    <row r="522" spans="1:50" ht="15" customHeight="1" x14ac:dyDescent="0.25">
      <c r="A522" s="51">
        <v>54</v>
      </c>
      <c r="B522" s="51">
        <v>1100</v>
      </c>
      <c r="C522" s="52" t="s">
        <v>769</v>
      </c>
      <c r="D522" s="39">
        <v>339583</v>
      </c>
      <c r="E522" s="40">
        <v>0</v>
      </c>
      <c r="F522" s="41">
        <v>821</v>
      </c>
      <c r="G522" s="40">
        <v>751</v>
      </c>
      <c r="H522" s="42">
        <v>2.1459999999999999</v>
      </c>
      <c r="I522" s="41">
        <v>138</v>
      </c>
      <c r="J522" s="43">
        <f t="shared" si="189"/>
        <v>0.18379999999999999</v>
      </c>
      <c r="K522" s="41">
        <v>129</v>
      </c>
      <c r="L522" s="41">
        <v>422</v>
      </c>
      <c r="M522" s="41">
        <v>116</v>
      </c>
      <c r="N522" s="41">
        <f t="shared" si="190"/>
        <v>30.5687</v>
      </c>
      <c r="O522" s="41">
        <f t="shared" si="191"/>
        <v>27.488200000000003</v>
      </c>
      <c r="P522" s="41">
        <v>868</v>
      </c>
      <c r="Q522" s="41">
        <v>907</v>
      </c>
      <c r="R522" s="41">
        <v>821</v>
      </c>
      <c r="S522" s="41">
        <v>865</v>
      </c>
      <c r="T522" s="57">
        <v>821</v>
      </c>
      <c r="U522" s="53">
        <f t="shared" si="192"/>
        <v>907</v>
      </c>
      <c r="V522" s="44">
        <f t="shared" si="193"/>
        <v>17.2</v>
      </c>
      <c r="W522" s="54">
        <v>246464</v>
      </c>
      <c r="X522" s="55">
        <v>183160</v>
      </c>
      <c r="Y522" s="41">
        <v>0.86806000645562842</v>
      </c>
      <c r="Z522" s="41">
        <f t="shared" si="194"/>
        <v>945.78719999999998</v>
      </c>
      <c r="AA522" s="41">
        <f t="shared" si="195"/>
        <v>0</v>
      </c>
      <c r="AB522" s="41">
        <f t="shared" si="196"/>
        <v>0.426315</v>
      </c>
      <c r="AC522" s="41" t="str">
        <f t="shared" si="197"/>
        <v/>
      </c>
      <c r="AD522" s="41" t="str">
        <f t="shared" si="198"/>
        <v/>
      </c>
      <c r="AE522" s="41">
        <f t="shared" si="199"/>
        <v>648.91700000000003</v>
      </c>
      <c r="AF522" s="41">
        <f t="shared" si="200"/>
        <v>630</v>
      </c>
      <c r="AG522" s="41">
        <f t="shared" si="201"/>
        <v>0</v>
      </c>
      <c r="AH522" s="41" t="str">
        <f t="shared" si="202"/>
        <v/>
      </c>
      <c r="AI522" s="41" t="str">
        <f t="shared" si="203"/>
        <v/>
      </c>
      <c r="AJ522" s="41" t="str">
        <f t="shared" si="204"/>
        <v/>
      </c>
      <c r="AK522" s="41" t="str">
        <f t="shared" si="205"/>
        <v/>
      </c>
      <c r="AL522" s="44">
        <f t="shared" si="206"/>
        <v>630</v>
      </c>
      <c r="AM522" s="44">
        <f t="shared" si="207"/>
        <v>712.55</v>
      </c>
      <c r="AN522" s="40">
        <f t="shared" si="208"/>
        <v>430054</v>
      </c>
      <c r="AO522" s="45">
        <f t="shared" si="209"/>
        <v>2.8574476651868366E-2</v>
      </c>
      <c r="AP522" s="40">
        <f t="shared" si="210"/>
        <v>2585.1614771711829</v>
      </c>
      <c r="AQ522" s="41">
        <v>0</v>
      </c>
      <c r="AR522" s="40">
        <f t="shared" si="211"/>
        <v>342168</v>
      </c>
      <c r="AS522" s="40">
        <f t="shared" si="212"/>
        <v>7510</v>
      </c>
      <c r="AT522" s="40">
        <f t="shared" si="213"/>
        <v>9158</v>
      </c>
      <c r="AU522" s="40">
        <f t="shared" si="214"/>
        <v>332073</v>
      </c>
      <c r="AV522" s="46">
        <f t="shared" si="215"/>
        <v>342168</v>
      </c>
      <c r="AW522" s="40">
        <f>AX522-AV522</f>
        <v>0</v>
      </c>
      <c r="AX522" s="59">
        <f>IF(D522&gt;AV522,AV522+(D522-AV522),AV522)</f>
        <v>342168</v>
      </c>
    </row>
    <row r="523" spans="1:50" ht="15" customHeight="1" x14ac:dyDescent="0.25">
      <c r="A523" s="51">
        <v>55</v>
      </c>
      <c r="B523" s="51">
        <v>100</v>
      </c>
      <c r="C523" s="52" t="s">
        <v>111</v>
      </c>
      <c r="D523" s="39">
        <v>379512</v>
      </c>
      <c r="E523" s="40">
        <v>0</v>
      </c>
      <c r="F523" s="41">
        <v>4914</v>
      </c>
      <c r="G523" s="40">
        <v>5945</v>
      </c>
      <c r="H523" s="42">
        <v>2.6829999999999998</v>
      </c>
      <c r="I523" s="41">
        <v>1306</v>
      </c>
      <c r="J523" s="43">
        <f t="shared" si="189"/>
        <v>0.21970000000000001</v>
      </c>
      <c r="K523" s="41">
        <v>90</v>
      </c>
      <c r="L523" s="41">
        <v>2162</v>
      </c>
      <c r="M523" s="41">
        <v>214</v>
      </c>
      <c r="N523" s="41">
        <f t="shared" si="190"/>
        <v>4.1627999999999998</v>
      </c>
      <c r="O523" s="41">
        <f t="shared" si="191"/>
        <v>9.8981999999999992</v>
      </c>
      <c r="P523" s="41">
        <v>1419</v>
      </c>
      <c r="Q523" s="41">
        <v>1715</v>
      </c>
      <c r="R523" s="41">
        <v>2441</v>
      </c>
      <c r="S523" s="41">
        <v>3500</v>
      </c>
      <c r="T523" s="53">
        <v>4914</v>
      </c>
      <c r="U523" s="53">
        <f t="shared" si="192"/>
        <v>4914</v>
      </c>
      <c r="V523" s="44">
        <f t="shared" si="193"/>
        <v>0</v>
      </c>
      <c r="W523" s="54">
        <v>6615661</v>
      </c>
      <c r="X523" s="55">
        <v>4201443</v>
      </c>
      <c r="Y523" s="41">
        <v>2.9056806440802041</v>
      </c>
      <c r="Z523" s="41">
        <f t="shared" si="194"/>
        <v>1691.17</v>
      </c>
      <c r="AA523" s="41">
        <f t="shared" si="195"/>
        <v>0</v>
      </c>
      <c r="AB523" s="41">
        <f t="shared" si="196"/>
        <v>0.426315</v>
      </c>
      <c r="AC523" s="41" t="str">
        <f t="shared" si="197"/>
        <v/>
      </c>
      <c r="AD523" s="41" t="str">
        <f t="shared" si="198"/>
        <v/>
      </c>
      <c r="AE523" s="41" t="str">
        <f t="shared" si="199"/>
        <v/>
      </c>
      <c r="AF523" s="41" t="str">
        <f t="shared" si="200"/>
        <v/>
      </c>
      <c r="AG523" s="41">
        <f t="shared" si="201"/>
        <v>516.67509211999993</v>
      </c>
      <c r="AH523" s="41" t="str">
        <f t="shared" si="202"/>
        <v/>
      </c>
      <c r="AI523" s="41" t="str">
        <f t="shared" si="203"/>
        <v/>
      </c>
      <c r="AJ523" s="41" t="str">
        <f t="shared" si="204"/>
        <v/>
      </c>
      <c r="AK523" s="41" t="str">
        <f t="shared" si="205"/>
        <v/>
      </c>
      <c r="AL523" s="44">
        <f t="shared" si="206"/>
        <v>516.67999999999995</v>
      </c>
      <c r="AM523" s="44">
        <f t="shared" si="207"/>
        <v>584.38</v>
      </c>
      <c r="AN523" s="40">
        <f t="shared" si="208"/>
        <v>653784</v>
      </c>
      <c r="AO523" s="45">
        <f t="shared" si="209"/>
        <v>2.8574476651868366E-2</v>
      </c>
      <c r="AP523" s="40">
        <f t="shared" si="210"/>
        <v>7837.1788602612405</v>
      </c>
      <c r="AQ523" s="41">
        <v>0</v>
      </c>
      <c r="AR523" s="40">
        <f t="shared" si="211"/>
        <v>387349</v>
      </c>
      <c r="AS523" s="40">
        <f t="shared" si="212"/>
        <v>59450</v>
      </c>
      <c r="AT523" s="40">
        <f t="shared" si="213"/>
        <v>210072.15000000002</v>
      </c>
      <c r="AU523" s="40">
        <f t="shared" si="214"/>
        <v>320062</v>
      </c>
      <c r="AV523" s="46">
        <f t="shared" si="215"/>
        <v>387349</v>
      </c>
      <c r="AW523" s="40">
        <f>AX523-AV523</f>
        <v>0</v>
      </c>
      <c r="AX523" s="59">
        <f>IF(D523&gt;AV523,AV523+(D523-AV523),AV523)</f>
        <v>387349</v>
      </c>
    </row>
    <row r="524" spans="1:50" ht="15" customHeight="1" x14ac:dyDescent="0.25">
      <c r="A524" s="51">
        <v>55</v>
      </c>
      <c r="B524" s="51">
        <v>500</v>
      </c>
      <c r="C524" s="52" t="s">
        <v>209</v>
      </c>
      <c r="D524" s="39">
        <v>168686</v>
      </c>
      <c r="E524" s="40">
        <v>0</v>
      </c>
      <c r="F524" s="41">
        <v>735</v>
      </c>
      <c r="G524" s="40">
        <v>768</v>
      </c>
      <c r="H524" s="42">
        <v>2.7629999999999999</v>
      </c>
      <c r="I524" s="41">
        <v>70</v>
      </c>
      <c r="J524" s="43">
        <f t="shared" ref="J524:J587" si="216">ROUND(I524/G524,4)</f>
        <v>9.11E-2</v>
      </c>
      <c r="K524" s="41">
        <v>71</v>
      </c>
      <c r="L524" s="41">
        <v>318</v>
      </c>
      <c r="M524" s="41">
        <v>37</v>
      </c>
      <c r="N524" s="41">
        <f t="shared" ref="N524:N577" si="217">ROUND(K524/L524,6)*100</f>
        <v>22.326999999999998</v>
      </c>
      <c r="O524" s="41">
        <f t="shared" ref="O524:O587" si="218">ROUND(M524/L524,6)*100</f>
        <v>11.635199999999999</v>
      </c>
      <c r="P524" s="41">
        <v>321</v>
      </c>
      <c r="Q524" s="41">
        <v>312</v>
      </c>
      <c r="R524" s="41">
        <v>416</v>
      </c>
      <c r="S524" s="41">
        <v>438</v>
      </c>
      <c r="T524" s="57">
        <v>735</v>
      </c>
      <c r="U524" s="53">
        <f t="shared" ref="U524:U587" si="219">MAX(P524:T524)</f>
        <v>735</v>
      </c>
      <c r="V524" s="44">
        <f t="shared" ref="V524:V587" si="220">ROUND(IF(100*(1-(G524/U524))&lt;0,0,100*(1-G524/U524)),2)</f>
        <v>0</v>
      </c>
      <c r="W524" s="54">
        <v>670098</v>
      </c>
      <c r="X524" s="55">
        <v>336690</v>
      </c>
      <c r="Y524" s="41">
        <v>1.0037301331125859</v>
      </c>
      <c r="Z524" s="41">
        <f t="shared" ref="Z524:Z587" si="221">ROUND(T524/Y524,4)</f>
        <v>732.26850000000002</v>
      </c>
      <c r="AA524" s="41">
        <f t="shared" ref="AA524:AA587" si="222">IF((AND(G524&gt;=10000,Z524&lt;150)),100,IF(AND(G524&lt;10000,Z524&lt;30),200,0))</f>
        <v>0</v>
      </c>
      <c r="AB524" s="41">
        <f t="shared" ref="AB524:AB587" si="223">ROUND(X$11/W$11,6)</f>
        <v>0.426315</v>
      </c>
      <c r="AC524" s="41" t="str">
        <f t="shared" ref="AC524:AC587" si="224">IF(AND(2500&lt;=G524,G524&lt;3000),(G524-2500)*0.002,"")</f>
        <v/>
      </c>
      <c r="AD524" s="41" t="str">
        <f t="shared" ref="AD524:AD587" si="225">IF(AND(10000&lt;=G524,G524&lt;11000),(11000-G524)*0.001,"")</f>
        <v/>
      </c>
      <c r="AE524" s="41">
        <f t="shared" ref="AE524:AE587" si="226">IF(G524&lt;2500, 410+(0.367*MAX(0,(G524-100))+AA524),"")</f>
        <v>655.15599999999995</v>
      </c>
      <c r="AF524" s="41">
        <f t="shared" ref="AF524:AF587" si="227">IF(AND(AE524&lt;&gt;"",AE524&gt;630+AA524),630+AA524,AE524)</f>
        <v>630</v>
      </c>
      <c r="AG524" s="41">
        <f t="shared" ref="AG524:AG587" si="228">IF((AND(2500&lt;=G524,G524&lt;11000)),1.15*(572.62+(5.026*N524)-(53.768*H524)+(14.022*V524)+AA524),0)</f>
        <v>0</v>
      </c>
      <c r="AH524" s="41" t="str">
        <f t="shared" ref="AH524:AH587" si="229">IF(G524&gt;=10000,1.15*((4.59*N524)+(0.622*O524)+(169.415*J524)+AA524+307.664),"")</f>
        <v/>
      </c>
      <c r="AI524" s="41" t="str">
        <f t="shared" ref="AI524:AI587" si="230">IF(AND(2500&lt;=G524,G524&lt;3000),(AC524*AG524)+(630*(1-AC524)),"")</f>
        <v/>
      </c>
      <c r="AJ524" s="41" t="str">
        <f t="shared" ref="AJ524:AJ587" si="231">IF(AND(10000&lt;=G524,G524&lt;11000),(AD524*AG524)+(AH524*(1-AD524)),"")</f>
        <v/>
      </c>
      <c r="AK524" s="41" t="str">
        <f t="shared" ref="AK524:AK587" si="232">IF(AND(AC524="",AD524=""),"",1)</f>
        <v/>
      </c>
      <c r="AL524" s="44">
        <f t="shared" ref="AL524:AL587" si="233">ROUND(IF(AK524="",MAX(AF524,AG524,AH524),MAX(AI524,AJ524)),2)</f>
        <v>630</v>
      </c>
      <c r="AM524" s="44">
        <f t="shared" ref="AM524:AM587" si="234">ROUND(AL524*AM$2,2)</f>
        <v>712.55</v>
      </c>
      <c r="AN524" s="40">
        <f t="shared" ref="AN524:AN587" si="235">ROUND(IF((AM524*G524)-(W524*AB524)&lt;0,0,(AM524*G524)-(W524*AB524)),0)</f>
        <v>261566</v>
      </c>
      <c r="AO524" s="45">
        <f t="shared" ref="AO524:AO587" si="236">$AO$11</f>
        <v>2.8574476651868366E-2</v>
      </c>
      <c r="AP524" s="40">
        <f t="shared" ref="AP524:AP587" si="237">(AN524-(D524-E524))*AO524</f>
        <v>2653.9973914255338</v>
      </c>
      <c r="AQ524" s="41">
        <v>0</v>
      </c>
      <c r="AR524" s="40">
        <f t="shared" ref="AR524:AR587" si="238">ROUND(MAX(IF((D524-E524)&lt;AN524,D524-E524+AP524+AQ524,AN524+AQ524),0),0)</f>
        <v>171340</v>
      </c>
      <c r="AS524" s="40">
        <f t="shared" ref="AS524:AS587" si="239">10*G524</f>
        <v>7680</v>
      </c>
      <c r="AT524" s="40">
        <f t="shared" ref="AT524:AT587" si="240">0.05*X524</f>
        <v>16834.5</v>
      </c>
      <c r="AU524" s="40">
        <f t="shared" ref="AU524:AU587" si="241">ROUND(MAX(D524-(IF(AND(E524&gt;0,AQ524=0),E524,0))-MIN(AS524:AT524)),0)</f>
        <v>161006</v>
      </c>
      <c r="AV524" s="46">
        <f t="shared" ref="AV524:AV587" si="242">MAX(AR524,AU524)</f>
        <v>171340</v>
      </c>
      <c r="AW524" s="40">
        <f>AX524-AV524</f>
        <v>0</v>
      </c>
      <c r="AX524" s="59">
        <f>IF(D524&gt;AV524,AV524+(D524-AV524),AV524)</f>
        <v>171340</v>
      </c>
    </row>
    <row r="525" spans="1:50" ht="15" customHeight="1" x14ac:dyDescent="0.25">
      <c r="A525" s="51">
        <v>55</v>
      </c>
      <c r="B525" s="51">
        <v>600</v>
      </c>
      <c r="C525" s="52" t="s">
        <v>252</v>
      </c>
      <c r="D525" s="39">
        <v>570354</v>
      </c>
      <c r="E525" s="40">
        <v>0</v>
      </c>
      <c r="F525" s="41">
        <v>1977</v>
      </c>
      <c r="G525" s="40">
        <v>1978</v>
      </c>
      <c r="H525" s="42">
        <v>2.5259999999999998</v>
      </c>
      <c r="I525" s="41">
        <v>397</v>
      </c>
      <c r="J525" s="43">
        <f t="shared" si="216"/>
        <v>0.20069999999999999</v>
      </c>
      <c r="K525" s="41">
        <v>86</v>
      </c>
      <c r="L525" s="41">
        <v>862</v>
      </c>
      <c r="M525" s="41">
        <v>149</v>
      </c>
      <c r="N525" s="41">
        <f t="shared" si="217"/>
        <v>9.976799999999999</v>
      </c>
      <c r="O525" s="41">
        <f t="shared" si="218"/>
        <v>17.285399999999999</v>
      </c>
      <c r="P525" s="41">
        <v>639</v>
      </c>
      <c r="Q525" s="41">
        <v>1244</v>
      </c>
      <c r="R525" s="41">
        <v>1448</v>
      </c>
      <c r="S525" s="41">
        <v>1644</v>
      </c>
      <c r="T525" s="53">
        <v>1977</v>
      </c>
      <c r="U525" s="53">
        <f t="shared" si="219"/>
        <v>1977</v>
      </c>
      <c r="V525" s="44">
        <f t="shared" si="220"/>
        <v>0</v>
      </c>
      <c r="W525" s="54">
        <v>1530065</v>
      </c>
      <c r="X525" s="55">
        <v>829465</v>
      </c>
      <c r="Y525" s="41">
        <v>1.6891058954713303</v>
      </c>
      <c r="Z525" s="41">
        <f t="shared" si="221"/>
        <v>1170.4417000000001</v>
      </c>
      <c r="AA525" s="41">
        <f t="shared" si="222"/>
        <v>0</v>
      </c>
      <c r="AB525" s="41">
        <f t="shared" si="223"/>
        <v>0.426315</v>
      </c>
      <c r="AC525" s="41" t="str">
        <f t="shared" si="224"/>
        <v/>
      </c>
      <c r="AD525" s="41" t="str">
        <f t="shared" si="225"/>
        <v/>
      </c>
      <c r="AE525" s="41">
        <f t="shared" si="226"/>
        <v>1099.2260000000001</v>
      </c>
      <c r="AF525" s="41">
        <f t="shared" si="227"/>
        <v>630</v>
      </c>
      <c r="AG525" s="41">
        <f t="shared" si="228"/>
        <v>0</v>
      </c>
      <c r="AH525" s="41" t="str">
        <f t="shared" si="229"/>
        <v/>
      </c>
      <c r="AI525" s="41" t="str">
        <f t="shared" si="230"/>
        <v/>
      </c>
      <c r="AJ525" s="41" t="str">
        <f t="shared" si="231"/>
        <v/>
      </c>
      <c r="AK525" s="41" t="str">
        <f t="shared" si="232"/>
        <v/>
      </c>
      <c r="AL525" s="44">
        <f t="shared" si="233"/>
        <v>630</v>
      </c>
      <c r="AM525" s="44">
        <f t="shared" si="234"/>
        <v>712.55</v>
      </c>
      <c r="AN525" s="40">
        <f t="shared" si="235"/>
        <v>757134</v>
      </c>
      <c r="AO525" s="45">
        <f t="shared" si="236"/>
        <v>2.8574476651868366E-2</v>
      </c>
      <c r="AP525" s="40">
        <f t="shared" si="237"/>
        <v>5337.1407490359734</v>
      </c>
      <c r="AQ525" s="41">
        <v>0</v>
      </c>
      <c r="AR525" s="40">
        <f t="shared" si="238"/>
        <v>575691</v>
      </c>
      <c r="AS525" s="40">
        <f t="shared" si="239"/>
        <v>19780</v>
      </c>
      <c r="AT525" s="40">
        <f t="shared" si="240"/>
        <v>41473.25</v>
      </c>
      <c r="AU525" s="40">
        <f t="shared" si="241"/>
        <v>550574</v>
      </c>
      <c r="AV525" s="46">
        <f t="shared" si="242"/>
        <v>575691</v>
      </c>
      <c r="AW525" s="40">
        <f>AX525-AV525</f>
        <v>0</v>
      </c>
      <c r="AX525" s="59">
        <f>IF(D525&gt;AV525,AV525+(D525-AV525),AV525)</f>
        <v>575691</v>
      </c>
    </row>
    <row r="526" spans="1:50" ht="15" customHeight="1" x14ac:dyDescent="0.25">
      <c r="A526" s="51">
        <v>55</v>
      </c>
      <c r="B526" s="51">
        <v>800</v>
      </c>
      <c r="C526" s="52" t="s">
        <v>653</v>
      </c>
      <c r="D526" s="39">
        <v>6372634</v>
      </c>
      <c r="E526" s="40">
        <v>0</v>
      </c>
      <c r="F526" s="41">
        <v>106769</v>
      </c>
      <c r="G526" s="40">
        <v>119969</v>
      </c>
      <c r="H526" s="42">
        <v>2.3969999999999998</v>
      </c>
      <c r="I526" s="41">
        <v>93197</v>
      </c>
      <c r="J526" s="43">
        <f t="shared" si="216"/>
        <v>0.77680000000000005</v>
      </c>
      <c r="K526" s="41">
        <v>3921</v>
      </c>
      <c r="L526" s="41">
        <v>49757</v>
      </c>
      <c r="M526" s="41">
        <v>11449</v>
      </c>
      <c r="N526" s="41">
        <f t="shared" si="217"/>
        <v>7.8803000000000001</v>
      </c>
      <c r="O526" s="41">
        <f t="shared" si="218"/>
        <v>23.009799999999998</v>
      </c>
      <c r="P526" s="41">
        <v>53766</v>
      </c>
      <c r="Q526" s="41">
        <v>57890</v>
      </c>
      <c r="R526" s="41">
        <v>70745</v>
      </c>
      <c r="S526" s="41">
        <v>85806</v>
      </c>
      <c r="T526" s="53">
        <v>106769</v>
      </c>
      <c r="U526" s="53">
        <f t="shared" si="219"/>
        <v>106769</v>
      </c>
      <c r="V526" s="44">
        <f t="shared" si="220"/>
        <v>0</v>
      </c>
      <c r="W526" s="54">
        <v>170781839</v>
      </c>
      <c r="X526" s="55">
        <v>79516694</v>
      </c>
      <c r="Y526" s="41">
        <v>54.749490731231184</v>
      </c>
      <c r="Z526" s="41">
        <f t="shared" si="221"/>
        <v>1950.1369</v>
      </c>
      <c r="AA526" s="41">
        <f t="shared" si="222"/>
        <v>0</v>
      </c>
      <c r="AB526" s="41">
        <f t="shared" si="223"/>
        <v>0.426315</v>
      </c>
      <c r="AC526" s="41" t="str">
        <f t="shared" si="224"/>
        <v/>
      </c>
      <c r="AD526" s="41" t="str">
        <f t="shared" si="225"/>
        <v/>
      </c>
      <c r="AE526" s="41" t="str">
        <f t="shared" si="226"/>
        <v/>
      </c>
      <c r="AF526" s="41" t="str">
        <f t="shared" si="227"/>
        <v/>
      </c>
      <c r="AG526" s="41">
        <f t="shared" si="228"/>
        <v>0</v>
      </c>
      <c r="AH526" s="41">
        <f t="shared" si="229"/>
        <v>563.21048128999996</v>
      </c>
      <c r="AI526" s="41" t="str">
        <f t="shared" si="230"/>
        <v/>
      </c>
      <c r="AJ526" s="41" t="str">
        <f t="shared" si="231"/>
        <v/>
      </c>
      <c r="AK526" s="41" t="str">
        <f t="shared" si="232"/>
        <v/>
      </c>
      <c r="AL526" s="44">
        <f t="shared" si="233"/>
        <v>563.21</v>
      </c>
      <c r="AM526" s="44">
        <f t="shared" si="234"/>
        <v>637.01</v>
      </c>
      <c r="AN526" s="40">
        <f t="shared" si="235"/>
        <v>3614593</v>
      </c>
      <c r="AO526" s="45">
        <f t="shared" si="236"/>
        <v>2.8574476651868366E-2</v>
      </c>
      <c r="AP526" s="40">
        <f t="shared" si="237"/>
        <v>-78809.578159395678</v>
      </c>
      <c r="AQ526" s="41">
        <v>0</v>
      </c>
      <c r="AR526" s="40">
        <f t="shared" si="238"/>
        <v>3614593</v>
      </c>
      <c r="AS526" s="40">
        <f t="shared" si="239"/>
        <v>1199690</v>
      </c>
      <c r="AT526" s="40">
        <f t="shared" si="240"/>
        <v>3975834.7</v>
      </c>
      <c r="AU526" s="40">
        <f t="shared" si="241"/>
        <v>5172944</v>
      </c>
      <c r="AV526" s="46">
        <f t="shared" si="242"/>
        <v>5172944</v>
      </c>
      <c r="AW526" s="40">
        <f>AX526-AV526</f>
        <v>1199690</v>
      </c>
      <c r="AX526" s="59">
        <f>IF(D526&gt;AV526,AV526+(D526-AV526),AV526)</f>
        <v>6372634</v>
      </c>
    </row>
    <row r="527" spans="1:50" ht="15" customHeight="1" x14ac:dyDescent="0.25">
      <c r="A527" s="51">
        <v>55</v>
      </c>
      <c r="B527" s="51">
        <v>1000</v>
      </c>
      <c r="C527" s="52" t="s">
        <v>741</v>
      </c>
      <c r="D527" s="39">
        <v>1056747</v>
      </c>
      <c r="E527" s="40">
        <v>0</v>
      </c>
      <c r="F527" s="41">
        <v>5916</v>
      </c>
      <c r="G527" s="40">
        <v>6284</v>
      </c>
      <c r="H527" s="42">
        <v>2.4929999999999999</v>
      </c>
      <c r="I527" s="41">
        <v>1949</v>
      </c>
      <c r="J527" s="43">
        <f t="shared" si="216"/>
        <v>0.31019999999999998</v>
      </c>
      <c r="K527" s="41">
        <v>238</v>
      </c>
      <c r="L527" s="41">
        <v>2463</v>
      </c>
      <c r="M527" s="41">
        <v>505</v>
      </c>
      <c r="N527" s="41">
        <f t="shared" si="217"/>
        <v>9.6630000000000003</v>
      </c>
      <c r="O527" s="41">
        <f t="shared" si="218"/>
        <v>20.503499999999999</v>
      </c>
      <c r="P527" s="41">
        <v>2802</v>
      </c>
      <c r="Q527" s="41">
        <v>3925</v>
      </c>
      <c r="R527" s="41">
        <v>4520</v>
      </c>
      <c r="S527" s="41">
        <v>5411</v>
      </c>
      <c r="T527" s="53">
        <v>5916</v>
      </c>
      <c r="U527" s="53">
        <f t="shared" si="219"/>
        <v>5916</v>
      </c>
      <c r="V527" s="44">
        <f t="shared" si="220"/>
        <v>0</v>
      </c>
      <c r="W527" s="54">
        <v>4720369</v>
      </c>
      <c r="X527" s="55">
        <v>3469474</v>
      </c>
      <c r="Y527" s="41">
        <v>3.0859339888833461</v>
      </c>
      <c r="Z527" s="41">
        <f t="shared" si="221"/>
        <v>1917.0857000000001</v>
      </c>
      <c r="AA527" s="41">
        <f t="shared" si="222"/>
        <v>0</v>
      </c>
      <c r="AB527" s="41">
        <f t="shared" si="223"/>
        <v>0.426315</v>
      </c>
      <c r="AC527" s="41" t="str">
        <f t="shared" si="224"/>
        <v/>
      </c>
      <c r="AD527" s="41" t="str">
        <f t="shared" si="225"/>
        <v/>
      </c>
      <c r="AE527" s="41" t="str">
        <f t="shared" si="226"/>
        <v/>
      </c>
      <c r="AF527" s="41" t="str">
        <f t="shared" si="227"/>
        <v/>
      </c>
      <c r="AG527" s="41">
        <f t="shared" si="228"/>
        <v>560.21400609999989</v>
      </c>
      <c r="AH527" s="41" t="str">
        <f t="shared" si="229"/>
        <v/>
      </c>
      <c r="AI527" s="41" t="str">
        <f t="shared" si="230"/>
        <v/>
      </c>
      <c r="AJ527" s="41" t="str">
        <f t="shared" si="231"/>
        <v/>
      </c>
      <c r="AK527" s="41" t="str">
        <f t="shared" si="232"/>
        <v/>
      </c>
      <c r="AL527" s="44">
        <f t="shared" si="233"/>
        <v>560.21</v>
      </c>
      <c r="AM527" s="44">
        <f t="shared" si="234"/>
        <v>633.62</v>
      </c>
      <c r="AN527" s="40">
        <f t="shared" si="235"/>
        <v>1969304</v>
      </c>
      <c r="AO527" s="45">
        <f t="shared" si="236"/>
        <v>2.8574476651868366E-2</v>
      </c>
      <c r="AP527" s="40">
        <f t="shared" si="237"/>
        <v>26075.83868999904</v>
      </c>
      <c r="AQ527" s="41">
        <v>0</v>
      </c>
      <c r="AR527" s="40">
        <f t="shared" si="238"/>
        <v>1082823</v>
      </c>
      <c r="AS527" s="40">
        <f t="shared" si="239"/>
        <v>62840</v>
      </c>
      <c r="AT527" s="40">
        <f t="shared" si="240"/>
        <v>173473.7</v>
      </c>
      <c r="AU527" s="40">
        <f t="shared" si="241"/>
        <v>993907</v>
      </c>
      <c r="AV527" s="46">
        <f t="shared" si="242"/>
        <v>1082823</v>
      </c>
      <c r="AW527" s="40">
        <f>AX527-AV527</f>
        <v>0</v>
      </c>
      <c r="AX527" s="59">
        <f>IF(D527&gt;AV527,AV527+(D527-AV527),AV527)</f>
        <v>1082823</v>
      </c>
    </row>
    <row r="528" spans="1:50" ht="15" customHeight="1" x14ac:dyDescent="0.25">
      <c r="A528" s="51">
        <v>55</v>
      </c>
      <c r="B528" s="51">
        <v>1200</v>
      </c>
      <c r="C528" s="52" t="s">
        <v>594</v>
      </c>
      <c r="D528" s="39">
        <v>91622</v>
      </c>
      <c r="E528" s="40">
        <v>0</v>
      </c>
      <c r="F528" s="41">
        <v>1300</v>
      </c>
      <c r="G528" s="40">
        <v>1522</v>
      </c>
      <c r="H528" s="42">
        <v>2.8159999999999998</v>
      </c>
      <c r="I528" s="41">
        <v>271</v>
      </c>
      <c r="J528" s="43">
        <f t="shared" si="216"/>
        <v>0.17810000000000001</v>
      </c>
      <c r="K528" s="41">
        <v>85</v>
      </c>
      <c r="L528" s="41">
        <v>569</v>
      </c>
      <c r="M528" s="41">
        <v>79</v>
      </c>
      <c r="N528" s="41">
        <f t="shared" si="217"/>
        <v>14.938499999999999</v>
      </c>
      <c r="O528" s="41">
        <f t="shared" si="218"/>
        <v>13.883999999999999</v>
      </c>
      <c r="P528" s="41">
        <v>564</v>
      </c>
      <c r="Q528" s="41">
        <v>574</v>
      </c>
      <c r="R528" s="41">
        <v>727</v>
      </c>
      <c r="S528" s="41">
        <v>883</v>
      </c>
      <c r="T528" s="53">
        <v>1300</v>
      </c>
      <c r="U528" s="53">
        <f t="shared" si="219"/>
        <v>1300</v>
      </c>
      <c r="V528" s="44">
        <f t="shared" si="220"/>
        <v>0</v>
      </c>
      <c r="W528" s="54">
        <v>2362471</v>
      </c>
      <c r="X528" s="55">
        <v>839710</v>
      </c>
      <c r="Y528" s="41">
        <v>2.8166740540882813</v>
      </c>
      <c r="Z528" s="41">
        <f t="shared" si="221"/>
        <v>461.53730000000002</v>
      </c>
      <c r="AA528" s="41">
        <f t="shared" si="222"/>
        <v>0</v>
      </c>
      <c r="AB528" s="41">
        <f t="shared" si="223"/>
        <v>0.426315</v>
      </c>
      <c r="AC528" s="41" t="str">
        <f t="shared" si="224"/>
        <v/>
      </c>
      <c r="AD528" s="41" t="str">
        <f t="shared" si="225"/>
        <v/>
      </c>
      <c r="AE528" s="41">
        <f t="shared" si="226"/>
        <v>931.87400000000002</v>
      </c>
      <c r="AF528" s="41">
        <f t="shared" si="227"/>
        <v>630</v>
      </c>
      <c r="AG528" s="41">
        <f t="shared" si="228"/>
        <v>0</v>
      </c>
      <c r="AH528" s="41" t="str">
        <f t="shared" si="229"/>
        <v/>
      </c>
      <c r="AI528" s="41" t="str">
        <f t="shared" si="230"/>
        <v/>
      </c>
      <c r="AJ528" s="41" t="str">
        <f t="shared" si="231"/>
        <v/>
      </c>
      <c r="AK528" s="41" t="str">
        <f t="shared" si="232"/>
        <v/>
      </c>
      <c r="AL528" s="44">
        <f t="shared" si="233"/>
        <v>630</v>
      </c>
      <c r="AM528" s="44">
        <f t="shared" si="234"/>
        <v>712.55</v>
      </c>
      <c r="AN528" s="40">
        <f t="shared" si="235"/>
        <v>77344</v>
      </c>
      <c r="AO528" s="45">
        <f t="shared" si="236"/>
        <v>2.8574476651868366E-2</v>
      </c>
      <c r="AP528" s="40">
        <f t="shared" si="237"/>
        <v>-407.98637763537653</v>
      </c>
      <c r="AQ528" s="41">
        <v>0</v>
      </c>
      <c r="AR528" s="40">
        <f t="shared" si="238"/>
        <v>77344</v>
      </c>
      <c r="AS528" s="40">
        <f t="shared" si="239"/>
        <v>15220</v>
      </c>
      <c r="AT528" s="40">
        <f t="shared" si="240"/>
        <v>41985.5</v>
      </c>
      <c r="AU528" s="40">
        <f t="shared" si="241"/>
        <v>76402</v>
      </c>
      <c r="AV528" s="46">
        <f t="shared" si="242"/>
        <v>77344</v>
      </c>
      <c r="AW528" s="40">
        <f>AX528-AV528</f>
        <v>14278</v>
      </c>
      <c r="AX528" s="59">
        <f>IF(D528&gt;AV528,AV528+(D528-AV528),AV528)</f>
        <v>91622</v>
      </c>
    </row>
    <row r="529" spans="1:50" ht="15" customHeight="1" x14ac:dyDescent="0.25">
      <c r="A529" s="51">
        <v>56</v>
      </c>
      <c r="B529" s="51">
        <v>200</v>
      </c>
      <c r="C529" s="52" t="s">
        <v>43</v>
      </c>
      <c r="D529" s="39">
        <v>108816</v>
      </c>
      <c r="E529" s="40">
        <v>0</v>
      </c>
      <c r="F529" s="41">
        <v>875</v>
      </c>
      <c r="G529" s="40">
        <v>935</v>
      </c>
      <c r="H529" s="42">
        <v>2.11</v>
      </c>
      <c r="I529" s="41">
        <v>478</v>
      </c>
      <c r="J529" s="43">
        <f t="shared" si="216"/>
        <v>0.51119999999999999</v>
      </c>
      <c r="K529" s="41">
        <v>110</v>
      </c>
      <c r="L529" s="41">
        <v>429</v>
      </c>
      <c r="M529" s="41">
        <v>83</v>
      </c>
      <c r="N529" s="41">
        <f t="shared" si="217"/>
        <v>25.641000000000002</v>
      </c>
      <c r="O529" s="41">
        <f t="shared" si="218"/>
        <v>19.347300000000001</v>
      </c>
      <c r="P529" s="41">
        <v>772</v>
      </c>
      <c r="Q529" s="41">
        <v>708</v>
      </c>
      <c r="R529" s="41">
        <v>698</v>
      </c>
      <c r="S529" s="41">
        <v>686</v>
      </c>
      <c r="T529" s="57">
        <v>875</v>
      </c>
      <c r="U529" s="53">
        <f t="shared" si="219"/>
        <v>875</v>
      </c>
      <c r="V529" s="44">
        <f t="shared" si="220"/>
        <v>0</v>
      </c>
      <c r="W529" s="54">
        <v>1076433</v>
      </c>
      <c r="X529" s="55">
        <v>750004</v>
      </c>
      <c r="Y529" s="41">
        <v>1.4703434919389589</v>
      </c>
      <c r="Z529" s="41">
        <f t="shared" si="221"/>
        <v>595.09900000000005</v>
      </c>
      <c r="AA529" s="41">
        <f t="shared" si="222"/>
        <v>0</v>
      </c>
      <c r="AB529" s="41">
        <f t="shared" si="223"/>
        <v>0.426315</v>
      </c>
      <c r="AC529" s="41" t="str">
        <f t="shared" si="224"/>
        <v/>
      </c>
      <c r="AD529" s="41" t="str">
        <f t="shared" si="225"/>
        <v/>
      </c>
      <c r="AE529" s="41">
        <f t="shared" si="226"/>
        <v>716.44499999999994</v>
      </c>
      <c r="AF529" s="41">
        <f t="shared" si="227"/>
        <v>630</v>
      </c>
      <c r="AG529" s="41">
        <f t="shared" si="228"/>
        <v>0</v>
      </c>
      <c r="AH529" s="41" t="str">
        <f t="shared" si="229"/>
        <v/>
      </c>
      <c r="AI529" s="41" t="str">
        <f t="shared" si="230"/>
        <v/>
      </c>
      <c r="AJ529" s="41" t="str">
        <f t="shared" si="231"/>
        <v/>
      </c>
      <c r="AK529" s="41" t="str">
        <f t="shared" si="232"/>
        <v/>
      </c>
      <c r="AL529" s="44">
        <f t="shared" si="233"/>
        <v>630</v>
      </c>
      <c r="AM529" s="44">
        <f t="shared" si="234"/>
        <v>712.55</v>
      </c>
      <c r="AN529" s="40">
        <f t="shared" si="235"/>
        <v>207335</v>
      </c>
      <c r="AO529" s="45">
        <f t="shared" si="236"/>
        <v>2.8574476651868366E-2</v>
      </c>
      <c r="AP529" s="40">
        <f t="shared" si="237"/>
        <v>2815.1288652654198</v>
      </c>
      <c r="AQ529" s="41">
        <v>0</v>
      </c>
      <c r="AR529" s="40">
        <f t="shared" si="238"/>
        <v>111631</v>
      </c>
      <c r="AS529" s="40">
        <f t="shared" si="239"/>
        <v>9350</v>
      </c>
      <c r="AT529" s="40">
        <f t="shared" si="240"/>
        <v>37500.200000000004</v>
      </c>
      <c r="AU529" s="40">
        <f t="shared" si="241"/>
        <v>99466</v>
      </c>
      <c r="AV529" s="46">
        <f t="shared" si="242"/>
        <v>111631</v>
      </c>
      <c r="AW529" s="40">
        <f>AX529-AV529</f>
        <v>0</v>
      </c>
      <c r="AX529" s="59">
        <f>IF(D529&gt;AV529,AV529+(D529-AV529),AV529)</f>
        <v>111631</v>
      </c>
    </row>
    <row r="530" spans="1:50" ht="15" customHeight="1" x14ac:dyDescent="0.25">
      <c r="A530" s="51">
        <v>56</v>
      </c>
      <c r="B530" s="51">
        <v>300</v>
      </c>
      <c r="C530" s="52" t="s">
        <v>78</v>
      </c>
      <c r="D530" s="39">
        <v>41987</v>
      </c>
      <c r="E530" s="40">
        <v>0</v>
      </c>
      <c r="F530" s="41">
        <v>207</v>
      </c>
      <c r="G530" s="40">
        <v>215</v>
      </c>
      <c r="H530" s="42">
        <v>2.59</v>
      </c>
      <c r="I530" s="41">
        <v>16</v>
      </c>
      <c r="J530" s="43">
        <f t="shared" si="216"/>
        <v>7.4399999999999994E-2</v>
      </c>
      <c r="K530" s="41">
        <v>24</v>
      </c>
      <c r="L530" s="41">
        <v>105</v>
      </c>
      <c r="M530" s="41">
        <v>6</v>
      </c>
      <c r="N530" s="41">
        <f t="shared" si="217"/>
        <v>22.857099999999999</v>
      </c>
      <c r="O530" s="41">
        <f t="shared" si="218"/>
        <v>5.7142999999999997</v>
      </c>
      <c r="P530" s="41">
        <v>195</v>
      </c>
      <c r="Q530" s="41">
        <v>206</v>
      </c>
      <c r="R530" s="41">
        <v>187</v>
      </c>
      <c r="S530" s="41">
        <v>210</v>
      </c>
      <c r="T530" s="57">
        <v>207</v>
      </c>
      <c r="U530" s="53">
        <f t="shared" si="219"/>
        <v>210</v>
      </c>
      <c r="V530" s="44">
        <f t="shared" si="220"/>
        <v>0</v>
      </c>
      <c r="W530" s="54">
        <v>118936</v>
      </c>
      <c r="X530" s="55">
        <v>56002</v>
      </c>
      <c r="Y530" s="41">
        <v>2.7815904938555698</v>
      </c>
      <c r="Z530" s="41">
        <f t="shared" si="221"/>
        <v>74.417900000000003</v>
      </c>
      <c r="AA530" s="41">
        <f t="shared" si="222"/>
        <v>0</v>
      </c>
      <c r="AB530" s="41">
        <f t="shared" si="223"/>
        <v>0.426315</v>
      </c>
      <c r="AC530" s="41" t="str">
        <f t="shared" si="224"/>
        <v/>
      </c>
      <c r="AD530" s="41" t="str">
        <f t="shared" si="225"/>
        <v/>
      </c>
      <c r="AE530" s="41">
        <f t="shared" si="226"/>
        <v>452.20499999999998</v>
      </c>
      <c r="AF530" s="41">
        <f t="shared" si="227"/>
        <v>452.20499999999998</v>
      </c>
      <c r="AG530" s="41">
        <f t="shared" si="228"/>
        <v>0</v>
      </c>
      <c r="AH530" s="41" t="str">
        <f t="shared" si="229"/>
        <v/>
      </c>
      <c r="AI530" s="41" t="str">
        <f t="shared" si="230"/>
        <v/>
      </c>
      <c r="AJ530" s="41" t="str">
        <f t="shared" si="231"/>
        <v/>
      </c>
      <c r="AK530" s="41" t="str">
        <f t="shared" si="232"/>
        <v/>
      </c>
      <c r="AL530" s="44">
        <f t="shared" si="233"/>
        <v>452.21</v>
      </c>
      <c r="AM530" s="44">
        <f t="shared" si="234"/>
        <v>511.46</v>
      </c>
      <c r="AN530" s="40">
        <f t="shared" si="235"/>
        <v>59260</v>
      </c>
      <c r="AO530" s="45">
        <f t="shared" si="236"/>
        <v>2.8574476651868366E-2</v>
      </c>
      <c r="AP530" s="40">
        <f t="shared" si="237"/>
        <v>493.56693520772228</v>
      </c>
      <c r="AQ530" s="41">
        <v>0</v>
      </c>
      <c r="AR530" s="40">
        <f t="shared" si="238"/>
        <v>42481</v>
      </c>
      <c r="AS530" s="40">
        <f t="shared" si="239"/>
        <v>2150</v>
      </c>
      <c r="AT530" s="40">
        <f t="shared" si="240"/>
        <v>2800.1000000000004</v>
      </c>
      <c r="AU530" s="40">
        <f t="shared" si="241"/>
        <v>39837</v>
      </c>
      <c r="AV530" s="46">
        <f t="shared" si="242"/>
        <v>42481</v>
      </c>
      <c r="AW530" s="40">
        <f>AX530-AV530</f>
        <v>0</v>
      </c>
      <c r="AX530" s="59">
        <f>IF(D530&gt;AV530,AV530+(D530-AV530),AV530)</f>
        <v>42481</v>
      </c>
    </row>
    <row r="531" spans="1:50" ht="15" customHeight="1" x14ac:dyDescent="0.25">
      <c r="A531" s="51">
        <v>56</v>
      </c>
      <c r="B531" s="51">
        <v>600</v>
      </c>
      <c r="C531" s="52" t="s">
        <v>150</v>
      </c>
      <c r="D531" s="39">
        <v>23756</v>
      </c>
      <c r="E531" s="40">
        <v>0</v>
      </c>
      <c r="F531" s="41">
        <v>112</v>
      </c>
      <c r="G531" s="40">
        <v>113</v>
      </c>
      <c r="H531" s="42">
        <v>2.0579999999999998</v>
      </c>
      <c r="I531" s="41">
        <v>0</v>
      </c>
      <c r="J531" s="43">
        <f t="shared" si="216"/>
        <v>0</v>
      </c>
      <c r="K531" s="41">
        <v>28</v>
      </c>
      <c r="L531" s="41">
        <v>64</v>
      </c>
      <c r="M531" s="41">
        <v>13</v>
      </c>
      <c r="N531" s="41">
        <f t="shared" si="217"/>
        <v>43.75</v>
      </c>
      <c r="O531" s="41">
        <f t="shared" si="218"/>
        <v>20.3125</v>
      </c>
      <c r="P531" s="41">
        <v>131</v>
      </c>
      <c r="Q531" s="41">
        <v>121</v>
      </c>
      <c r="R531" s="41">
        <v>109</v>
      </c>
      <c r="S531" s="41">
        <v>118</v>
      </c>
      <c r="T531" s="57">
        <v>112</v>
      </c>
      <c r="U531" s="53">
        <f t="shared" si="219"/>
        <v>131</v>
      </c>
      <c r="V531" s="44">
        <f t="shared" si="220"/>
        <v>13.74</v>
      </c>
      <c r="W531" s="54">
        <v>35550</v>
      </c>
      <c r="X531" s="55">
        <v>11055</v>
      </c>
      <c r="Y531" s="41">
        <v>0.20341600038301336</v>
      </c>
      <c r="Z531" s="41">
        <f t="shared" si="221"/>
        <v>550.59580000000005</v>
      </c>
      <c r="AA531" s="41">
        <f t="shared" si="222"/>
        <v>0</v>
      </c>
      <c r="AB531" s="41">
        <f t="shared" si="223"/>
        <v>0.426315</v>
      </c>
      <c r="AC531" s="41" t="str">
        <f t="shared" si="224"/>
        <v/>
      </c>
      <c r="AD531" s="41" t="str">
        <f t="shared" si="225"/>
        <v/>
      </c>
      <c r="AE531" s="41">
        <f t="shared" si="226"/>
        <v>414.77100000000002</v>
      </c>
      <c r="AF531" s="41">
        <f t="shared" si="227"/>
        <v>414.77100000000002</v>
      </c>
      <c r="AG531" s="41">
        <f t="shared" si="228"/>
        <v>0</v>
      </c>
      <c r="AH531" s="41" t="str">
        <f t="shared" si="229"/>
        <v/>
      </c>
      <c r="AI531" s="41" t="str">
        <f t="shared" si="230"/>
        <v/>
      </c>
      <c r="AJ531" s="41" t="str">
        <f t="shared" si="231"/>
        <v/>
      </c>
      <c r="AK531" s="41" t="str">
        <f t="shared" si="232"/>
        <v/>
      </c>
      <c r="AL531" s="44">
        <f t="shared" si="233"/>
        <v>414.77</v>
      </c>
      <c r="AM531" s="44">
        <f t="shared" si="234"/>
        <v>469.12</v>
      </c>
      <c r="AN531" s="40">
        <f t="shared" si="235"/>
        <v>37855</v>
      </c>
      <c r="AO531" s="45">
        <f t="shared" si="236"/>
        <v>2.8574476651868366E-2</v>
      </c>
      <c r="AP531" s="40">
        <f t="shared" si="237"/>
        <v>402.87154631469207</v>
      </c>
      <c r="AQ531" s="41">
        <v>0</v>
      </c>
      <c r="AR531" s="40">
        <f t="shared" si="238"/>
        <v>24159</v>
      </c>
      <c r="AS531" s="40">
        <f t="shared" si="239"/>
        <v>1130</v>
      </c>
      <c r="AT531" s="40">
        <f t="shared" si="240"/>
        <v>552.75</v>
      </c>
      <c r="AU531" s="40">
        <f t="shared" si="241"/>
        <v>23203</v>
      </c>
      <c r="AV531" s="46">
        <f t="shared" si="242"/>
        <v>24159</v>
      </c>
      <c r="AW531" s="40">
        <f>AX531-AV531</f>
        <v>0</v>
      </c>
      <c r="AX531" s="59">
        <f>IF(D531&gt;AV531,AV531+(D531-AV531),AV531)</f>
        <v>24159</v>
      </c>
    </row>
    <row r="532" spans="1:50" ht="15" customHeight="1" x14ac:dyDescent="0.25">
      <c r="A532" s="51">
        <v>56</v>
      </c>
      <c r="B532" s="51">
        <v>700</v>
      </c>
      <c r="C532" s="52" t="s">
        <v>182</v>
      </c>
      <c r="D532" s="39">
        <v>64134</v>
      </c>
      <c r="E532" s="40">
        <v>0</v>
      </c>
      <c r="F532" s="41">
        <v>253</v>
      </c>
      <c r="G532" s="40">
        <v>249</v>
      </c>
      <c r="H532" s="42">
        <v>2.2040000000000002</v>
      </c>
      <c r="I532" s="41">
        <v>42</v>
      </c>
      <c r="J532" s="43">
        <f t="shared" si="216"/>
        <v>0.16869999999999999</v>
      </c>
      <c r="K532" s="41">
        <v>40</v>
      </c>
      <c r="L532" s="41">
        <v>139</v>
      </c>
      <c r="M532" s="41">
        <v>41</v>
      </c>
      <c r="N532" s="41">
        <f t="shared" si="217"/>
        <v>28.777000000000001</v>
      </c>
      <c r="O532" s="41">
        <f t="shared" si="218"/>
        <v>29.496400000000001</v>
      </c>
      <c r="P532" s="41">
        <v>221</v>
      </c>
      <c r="Q532" s="41">
        <v>248</v>
      </c>
      <c r="R532" s="41">
        <v>234</v>
      </c>
      <c r="S532" s="41">
        <v>258</v>
      </c>
      <c r="T532" s="57">
        <v>253</v>
      </c>
      <c r="U532" s="53">
        <f t="shared" si="219"/>
        <v>258</v>
      </c>
      <c r="V532" s="44">
        <f t="shared" si="220"/>
        <v>3.49</v>
      </c>
      <c r="W532" s="54">
        <v>75806</v>
      </c>
      <c r="X532" s="55">
        <v>59809</v>
      </c>
      <c r="Y532" s="41">
        <v>0.23336980711879746</v>
      </c>
      <c r="Z532" s="41">
        <f t="shared" si="221"/>
        <v>1084.1161999999999</v>
      </c>
      <c r="AA532" s="41">
        <f t="shared" si="222"/>
        <v>0</v>
      </c>
      <c r="AB532" s="41">
        <f t="shared" si="223"/>
        <v>0.426315</v>
      </c>
      <c r="AC532" s="41" t="str">
        <f t="shared" si="224"/>
        <v/>
      </c>
      <c r="AD532" s="41" t="str">
        <f t="shared" si="225"/>
        <v/>
      </c>
      <c r="AE532" s="41">
        <f t="shared" si="226"/>
        <v>464.68299999999999</v>
      </c>
      <c r="AF532" s="41">
        <f t="shared" si="227"/>
        <v>464.68299999999999</v>
      </c>
      <c r="AG532" s="41">
        <f t="shared" si="228"/>
        <v>0</v>
      </c>
      <c r="AH532" s="41" t="str">
        <f t="shared" si="229"/>
        <v/>
      </c>
      <c r="AI532" s="41" t="str">
        <f t="shared" si="230"/>
        <v/>
      </c>
      <c r="AJ532" s="41" t="str">
        <f t="shared" si="231"/>
        <v/>
      </c>
      <c r="AK532" s="41" t="str">
        <f t="shared" si="232"/>
        <v/>
      </c>
      <c r="AL532" s="44">
        <f t="shared" si="233"/>
        <v>464.68</v>
      </c>
      <c r="AM532" s="44">
        <f t="shared" si="234"/>
        <v>525.57000000000005</v>
      </c>
      <c r="AN532" s="40">
        <f t="shared" si="235"/>
        <v>98550</v>
      </c>
      <c r="AO532" s="45">
        <f t="shared" si="236"/>
        <v>2.8574476651868366E-2</v>
      </c>
      <c r="AP532" s="40">
        <f t="shared" si="237"/>
        <v>983.41918845070165</v>
      </c>
      <c r="AQ532" s="41">
        <v>0</v>
      </c>
      <c r="AR532" s="40">
        <f t="shared" si="238"/>
        <v>65117</v>
      </c>
      <c r="AS532" s="40">
        <f t="shared" si="239"/>
        <v>2490</v>
      </c>
      <c r="AT532" s="40">
        <f t="shared" si="240"/>
        <v>2990.4500000000003</v>
      </c>
      <c r="AU532" s="40">
        <f t="shared" si="241"/>
        <v>61644</v>
      </c>
      <c r="AV532" s="46">
        <f t="shared" si="242"/>
        <v>65117</v>
      </c>
      <c r="AW532" s="40">
        <f>AX532-AV532</f>
        <v>0</v>
      </c>
      <c r="AX532" s="59">
        <f>IF(D532&gt;AV532,AV532+(D532-AV532),AV532)</f>
        <v>65117</v>
      </c>
    </row>
    <row r="533" spans="1:50" ht="15" customHeight="1" x14ac:dyDescent="0.25">
      <c r="A533" s="51">
        <v>56</v>
      </c>
      <c r="B533" s="51">
        <v>800</v>
      </c>
      <c r="C533" s="52" t="s">
        <v>191</v>
      </c>
      <c r="D533" s="39">
        <v>75904</v>
      </c>
      <c r="E533" s="40">
        <v>0</v>
      </c>
      <c r="F533" s="41">
        <v>322</v>
      </c>
      <c r="G533" s="40">
        <v>328</v>
      </c>
      <c r="H533" s="42">
        <v>2.1869999999999998</v>
      </c>
      <c r="I533" s="41">
        <v>74</v>
      </c>
      <c r="J533" s="43">
        <f t="shared" si="216"/>
        <v>0.22559999999999999</v>
      </c>
      <c r="K533" s="41">
        <v>46</v>
      </c>
      <c r="L533" s="41">
        <v>133</v>
      </c>
      <c r="M533" s="41">
        <v>34</v>
      </c>
      <c r="N533" s="41">
        <f t="shared" si="217"/>
        <v>34.586500000000001</v>
      </c>
      <c r="O533" s="41">
        <f t="shared" si="218"/>
        <v>25.5639</v>
      </c>
      <c r="P533" s="41">
        <v>287</v>
      </c>
      <c r="Q533" s="41">
        <v>392</v>
      </c>
      <c r="R533" s="41">
        <v>303</v>
      </c>
      <c r="S533" s="41">
        <v>328</v>
      </c>
      <c r="T533" s="57">
        <v>322</v>
      </c>
      <c r="U533" s="53">
        <f t="shared" si="219"/>
        <v>392</v>
      </c>
      <c r="V533" s="44">
        <f t="shared" si="220"/>
        <v>16.329999999999998</v>
      </c>
      <c r="W533" s="54">
        <v>167464</v>
      </c>
      <c r="X533" s="55">
        <v>70584</v>
      </c>
      <c r="Y533" s="41">
        <v>4.0297422227438888</v>
      </c>
      <c r="Z533" s="41">
        <f t="shared" si="221"/>
        <v>79.905900000000003</v>
      </c>
      <c r="AA533" s="41">
        <f t="shared" si="222"/>
        <v>0</v>
      </c>
      <c r="AB533" s="41">
        <f t="shared" si="223"/>
        <v>0.426315</v>
      </c>
      <c r="AC533" s="41" t="str">
        <f t="shared" si="224"/>
        <v/>
      </c>
      <c r="AD533" s="41" t="str">
        <f t="shared" si="225"/>
        <v/>
      </c>
      <c r="AE533" s="41">
        <f t="shared" si="226"/>
        <v>493.67599999999999</v>
      </c>
      <c r="AF533" s="41">
        <f t="shared" si="227"/>
        <v>493.67599999999999</v>
      </c>
      <c r="AG533" s="41">
        <f t="shared" si="228"/>
        <v>0</v>
      </c>
      <c r="AH533" s="41" t="str">
        <f t="shared" si="229"/>
        <v/>
      </c>
      <c r="AI533" s="41" t="str">
        <f t="shared" si="230"/>
        <v/>
      </c>
      <c r="AJ533" s="41" t="str">
        <f t="shared" si="231"/>
        <v/>
      </c>
      <c r="AK533" s="41" t="str">
        <f t="shared" si="232"/>
        <v/>
      </c>
      <c r="AL533" s="44">
        <f t="shared" si="233"/>
        <v>493.68</v>
      </c>
      <c r="AM533" s="44">
        <f t="shared" si="234"/>
        <v>558.37</v>
      </c>
      <c r="AN533" s="40">
        <f t="shared" si="235"/>
        <v>111753</v>
      </c>
      <c r="AO533" s="45">
        <f t="shared" si="236"/>
        <v>2.8574476651868366E-2</v>
      </c>
      <c r="AP533" s="40">
        <f t="shared" si="237"/>
        <v>1024.366413492829</v>
      </c>
      <c r="AQ533" s="41">
        <v>0</v>
      </c>
      <c r="AR533" s="40">
        <f t="shared" si="238"/>
        <v>76928</v>
      </c>
      <c r="AS533" s="40">
        <f t="shared" si="239"/>
        <v>3280</v>
      </c>
      <c r="AT533" s="40">
        <f t="shared" si="240"/>
        <v>3529.2000000000003</v>
      </c>
      <c r="AU533" s="40">
        <f t="shared" si="241"/>
        <v>72624</v>
      </c>
      <c r="AV533" s="46">
        <f t="shared" si="242"/>
        <v>76928</v>
      </c>
      <c r="AW533" s="40">
        <f>AX533-AV533</f>
        <v>0</v>
      </c>
      <c r="AX533" s="59">
        <f>IF(D533&gt;AV533,AV533+(D533-AV533),AV533)</f>
        <v>76928</v>
      </c>
    </row>
    <row r="534" spans="1:50" ht="15" customHeight="1" x14ac:dyDescent="0.25">
      <c r="A534" s="51">
        <v>56</v>
      </c>
      <c r="B534" s="51">
        <v>900</v>
      </c>
      <c r="C534" s="52" t="s">
        <v>201</v>
      </c>
      <c r="D534" s="39">
        <v>47316</v>
      </c>
      <c r="E534" s="40">
        <v>0</v>
      </c>
      <c r="F534" s="41">
        <v>192</v>
      </c>
      <c r="G534" s="40">
        <v>186</v>
      </c>
      <c r="H534" s="42">
        <v>2.4470000000000001</v>
      </c>
      <c r="I534" s="41">
        <v>46</v>
      </c>
      <c r="J534" s="43">
        <f t="shared" si="216"/>
        <v>0.24729999999999999</v>
      </c>
      <c r="K534" s="41">
        <v>37</v>
      </c>
      <c r="L534" s="41">
        <v>84</v>
      </c>
      <c r="M534" s="41">
        <v>13</v>
      </c>
      <c r="N534" s="41">
        <f t="shared" si="217"/>
        <v>44.047599999999996</v>
      </c>
      <c r="O534" s="41">
        <f t="shared" si="218"/>
        <v>15.4762</v>
      </c>
      <c r="P534" s="41">
        <v>156</v>
      </c>
      <c r="Q534" s="41">
        <v>167</v>
      </c>
      <c r="R534" s="41">
        <v>177</v>
      </c>
      <c r="S534" s="41">
        <v>192</v>
      </c>
      <c r="T534" s="57">
        <v>192</v>
      </c>
      <c r="U534" s="53">
        <f t="shared" si="219"/>
        <v>192</v>
      </c>
      <c r="V534" s="44">
        <f t="shared" si="220"/>
        <v>3.13</v>
      </c>
      <c r="W534" s="54">
        <v>99850</v>
      </c>
      <c r="X534" s="55">
        <v>57995</v>
      </c>
      <c r="Y534" s="41">
        <v>0.38446587397316129</v>
      </c>
      <c r="Z534" s="41">
        <f t="shared" si="221"/>
        <v>499.39409999999998</v>
      </c>
      <c r="AA534" s="41">
        <f t="shared" si="222"/>
        <v>0</v>
      </c>
      <c r="AB534" s="41">
        <f t="shared" si="223"/>
        <v>0.426315</v>
      </c>
      <c r="AC534" s="41" t="str">
        <f t="shared" si="224"/>
        <v/>
      </c>
      <c r="AD534" s="41" t="str">
        <f t="shared" si="225"/>
        <v/>
      </c>
      <c r="AE534" s="41">
        <f t="shared" si="226"/>
        <v>441.56200000000001</v>
      </c>
      <c r="AF534" s="41">
        <f t="shared" si="227"/>
        <v>441.56200000000001</v>
      </c>
      <c r="AG534" s="41">
        <f t="shared" si="228"/>
        <v>0</v>
      </c>
      <c r="AH534" s="41" t="str">
        <f t="shared" si="229"/>
        <v/>
      </c>
      <c r="AI534" s="41" t="str">
        <f t="shared" si="230"/>
        <v/>
      </c>
      <c r="AJ534" s="41" t="str">
        <f t="shared" si="231"/>
        <v/>
      </c>
      <c r="AK534" s="41" t="str">
        <f t="shared" si="232"/>
        <v/>
      </c>
      <c r="AL534" s="44">
        <f t="shared" si="233"/>
        <v>441.56</v>
      </c>
      <c r="AM534" s="44">
        <f t="shared" si="234"/>
        <v>499.42</v>
      </c>
      <c r="AN534" s="40">
        <f t="shared" si="235"/>
        <v>50325</v>
      </c>
      <c r="AO534" s="45">
        <f t="shared" si="236"/>
        <v>2.8574476651868366E-2</v>
      </c>
      <c r="AP534" s="40">
        <f t="shared" si="237"/>
        <v>85.980600245471919</v>
      </c>
      <c r="AQ534" s="41">
        <v>0</v>
      </c>
      <c r="AR534" s="40">
        <f t="shared" si="238"/>
        <v>47402</v>
      </c>
      <c r="AS534" s="40">
        <f t="shared" si="239"/>
        <v>1860</v>
      </c>
      <c r="AT534" s="40">
        <f t="shared" si="240"/>
        <v>2899.75</v>
      </c>
      <c r="AU534" s="40">
        <f t="shared" si="241"/>
        <v>45456</v>
      </c>
      <c r="AV534" s="46">
        <f t="shared" si="242"/>
        <v>47402</v>
      </c>
      <c r="AW534" s="40">
        <f>AX534-AV534</f>
        <v>0</v>
      </c>
      <c r="AX534" s="59">
        <f>IF(D534&gt;AV534,AV534+(D534-AV534),AV534)</f>
        <v>47402</v>
      </c>
    </row>
    <row r="535" spans="1:50" ht="15" customHeight="1" x14ac:dyDescent="0.25">
      <c r="A535" s="51">
        <v>56</v>
      </c>
      <c r="B535" s="51">
        <v>1100</v>
      </c>
      <c r="C535" s="52" t="s">
        <v>233</v>
      </c>
      <c r="D535" s="39">
        <v>39652</v>
      </c>
      <c r="E535" s="40">
        <v>0</v>
      </c>
      <c r="F535" s="41">
        <v>173</v>
      </c>
      <c r="G535" s="40">
        <v>167</v>
      </c>
      <c r="H535" s="42">
        <v>2.609</v>
      </c>
      <c r="I535" s="41">
        <v>46</v>
      </c>
      <c r="J535" s="43">
        <f t="shared" si="216"/>
        <v>0.27539999999999998</v>
      </c>
      <c r="K535" s="41">
        <v>9</v>
      </c>
      <c r="L535" s="41">
        <v>79</v>
      </c>
      <c r="M535" s="41">
        <v>17</v>
      </c>
      <c r="N535" s="41">
        <f t="shared" si="217"/>
        <v>11.3924</v>
      </c>
      <c r="O535" s="41">
        <f t="shared" si="218"/>
        <v>21.518999999999998</v>
      </c>
      <c r="P535" s="41">
        <v>188</v>
      </c>
      <c r="Q535" s="41">
        <v>195</v>
      </c>
      <c r="R535" s="41">
        <v>152</v>
      </c>
      <c r="S535" s="41">
        <v>172</v>
      </c>
      <c r="T535" s="57">
        <v>173</v>
      </c>
      <c r="U535" s="53">
        <f t="shared" si="219"/>
        <v>195</v>
      </c>
      <c r="V535" s="44">
        <f t="shared" si="220"/>
        <v>14.36</v>
      </c>
      <c r="W535" s="54">
        <v>68229</v>
      </c>
      <c r="X535" s="55">
        <v>29843</v>
      </c>
      <c r="Y535" s="41">
        <v>0.36907159415410418</v>
      </c>
      <c r="Z535" s="41">
        <f t="shared" si="221"/>
        <v>468.74369999999999</v>
      </c>
      <c r="AA535" s="41">
        <f t="shared" si="222"/>
        <v>0</v>
      </c>
      <c r="AB535" s="41">
        <f t="shared" si="223"/>
        <v>0.426315</v>
      </c>
      <c r="AC535" s="41" t="str">
        <f t="shared" si="224"/>
        <v/>
      </c>
      <c r="AD535" s="41" t="str">
        <f t="shared" si="225"/>
        <v/>
      </c>
      <c r="AE535" s="41">
        <f t="shared" si="226"/>
        <v>434.589</v>
      </c>
      <c r="AF535" s="41">
        <f t="shared" si="227"/>
        <v>434.589</v>
      </c>
      <c r="AG535" s="41">
        <f t="shared" si="228"/>
        <v>0</v>
      </c>
      <c r="AH535" s="41" t="str">
        <f t="shared" si="229"/>
        <v/>
      </c>
      <c r="AI535" s="41" t="str">
        <f t="shared" si="230"/>
        <v/>
      </c>
      <c r="AJ535" s="41" t="str">
        <f t="shared" si="231"/>
        <v/>
      </c>
      <c r="AK535" s="41" t="str">
        <f t="shared" si="232"/>
        <v/>
      </c>
      <c r="AL535" s="44">
        <f t="shared" si="233"/>
        <v>434.59</v>
      </c>
      <c r="AM535" s="44">
        <f t="shared" si="234"/>
        <v>491.54</v>
      </c>
      <c r="AN535" s="40">
        <f t="shared" si="235"/>
        <v>53000</v>
      </c>
      <c r="AO535" s="45">
        <f t="shared" si="236"/>
        <v>2.8574476651868366E-2</v>
      </c>
      <c r="AP535" s="40">
        <f t="shared" si="237"/>
        <v>381.41211434913896</v>
      </c>
      <c r="AQ535" s="41">
        <v>0</v>
      </c>
      <c r="AR535" s="40">
        <f t="shared" si="238"/>
        <v>40033</v>
      </c>
      <c r="AS535" s="40">
        <f t="shared" si="239"/>
        <v>1670</v>
      </c>
      <c r="AT535" s="40">
        <f t="shared" si="240"/>
        <v>1492.15</v>
      </c>
      <c r="AU535" s="40">
        <f t="shared" si="241"/>
        <v>38160</v>
      </c>
      <c r="AV535" s="46">
        <f t="shared" si="242"/>
        <v>40033</v>
      </c>
      <c r="AW535" s="40">
        <f>AX535-AV535</f>
        <v>0</v>
      </c>
      <c r="AX535" s="59">
        <f>IF(D535&gt;AV535,AV535+(D535-AV535),AV535)</f>
        <v>40033</v>
      </c>
    </row>
    <row r="536" spans="1:50" ht="15" customHeight="1" x14ac:dyDescent="0.25">
      <c r="A536" s="51">
        <v>56</v>
      </c>
      <c r="B536" s="51">
        <v>1200</v>
      </c>
      <c r="C536" s="52" t="s">
        <v>246</v>
      </c>
      <c r="D536" s="39">
        <v>32357</v>
      </c>
      <c r="E536" s="40">
        <v>0</v>
      </c>
      <c r="F536" s="41">
        <v>148</v>
      </c>
      <c r="G536" s="40">
        <v>145</v>
      </c>
      <c r="H536" s="42">
        <v>2.302</v>
      </c>
      <c r="I536" s="41">
        <v>0</v>
      </c>
      <c r="J536" s="43">
        <f t="shared" si="216"/>
        <v>0</v>
      </c>
      <c r="K536" s="41">
        <v>21</v>
      </c>
      <c r="L536" s="41">
        <v>50</v>
      </c>
      <c r="M536" s="41">
        <v>13</v>
      </c>
      <c r="N536" s="41">
        <f t="shared" si="217"/>
        <v>42</v>
      </c>
      <c r="O536" s="41">
        <f t="shared" si="218"/>
        <v>26</v>
      </c>
      <c r="P536" s="41">
        <v>148</v>
      </c>
      <c r="Q536" s="41">
        <v>194</v>
      </c>
      <c r="R536" s="41">
        <v>181</v>
      </c>
      <c r="S536" s="41">
        <v>150</v>
      </c>
      <c r="T536" s="57">
        <v>148</v>
      </c>
      <c r="U536" s="53">
        <f t="shared" si="219"/>
        <v>194</v>
      </c>
      <c r="V536" s="44">
        <f t="shared" si="220"/>
        <v>25.26</v>
      </c>
      <c r="W536" s="54">
        <v>53861</v>
      </c>
      <c r="X536" s="55">
        <v>32810</v>
      </c>
      <c r="Y536" s="41">
        <v>0.56106012846391562</v>
      </c>
      <c r="Z536" s="41">
        <f t="shared" si="221"/>
        <v>263.78629999999998</v>
      </c>
      <c r="AA536" s="41">
        <f t="shared" si="222"/>
        <v>0</v>
      </c>
      <c r="AB536" s="41">
        <f t="shared" si="223"/>
        <v>0.426315</v>
      </c>
      <c r="AC536" s="41" t="str">
        <f t="shared" si="224"/>
        <v/>
      </c>
      <c r="AD536" s="41" t="str">
        <f t="shared" si="225"/>
        <v/>
      </c>
      <c r="AE536" s="41">
        <f t="shared" si="226"/>
        <v>426.51499999999999</v>
      </c>
      <c r="AF536" s="41">
        <f t="shared" si="227"/>
        <v>426.51499999999999</v>
      </c>
      <c r="AG536" s="41">
        <f t="shared" si="228"/>
        <v>0</v>
      </c>
      <c r="AH536" s="41" t="str">
        <f t="shared" si="229"/>
        <v/>
      </c>
      <c r="AI536" s="41" t="str">
        <f t="shared" si="230"/>
        <v/>
      </c>
      <c r="AJ536" s="41" t="str">
        <f t="shared" si="231"/>
        <v/>
      </c>
      <c r="AK536" s="41" t="str">
        <f t="shared" si="232"/>
        <v/>
      </c>
      <c r="AL536" s="44">
        <f t="shared" si="233"/>
        <v>426.52</v>
      </c>
      <c r="AM536" s="44">
        <f t="shared" si="234"/>
        <v>482.41</v>
      </c>
      <c r="AN536" s="40">
        <f t="shared" si="235"/>
        <v>46988</v>
      </c>
      <c r="AO536" s="45">
        <f t="shared" si="236"/>
        <v>2.8574476651868366E-2</v>
      </c>
      <c r="AP536" s="40">
        <f t="shared" si="237"/>
        <v>418.07316789348607</v>
      </c>
      <c r="AQ536" s="41">
        <v>0</v>
      </c>
      <c r="AR536" s="40">
        <f t="shared" si="238"/>
        <v>32775</v>
      </c>
      <c r="AS536" s="40">
        <f t="shared" si="239"/>
        <v>1450</v>
      </c>
      <c r="AT536" s="40">
        <f t="shared" si="240"/>
        <v>1640.5</v>
      </c>
      <c r="AU536" s="40">
        <f t="shared" si="241"/>
        <v>30907</v>
      </c>
      <c r="AV536" s="46">
        <f t="shared" si="242"/>
        <v>32775</v>
      </c>
      <c r="AW536" s="40">
        <f>AX536-AV536</f>
        <v>0</v>
      </c>
      <c r="AX536" s="59">
        <f>IF(D536&gt;AV536,AV536+(D536-AV536),AV536)</f>
        <v>32775</v>
      </c>
    </row>
    <row r="537" spans="1:50" ht="15" customHeight="1" x14ac:dyDescent="0.25">
      <c r="A537" s="51">
        <v>56</v>
      </c>
      <c r="B537" s="51">
        <v>1300</v>
      </c>
      <c r="C537" s="52" t="s">
        <v>261</v>
      </c>
      <c r="D537" s="39">
        <v>3800439</v>
      </c>
      <c r="E537" s="40">
        <v>0</v>
      </c>
      <c r="F537" s="41">
        <v>13138</v>
      </c>
      <c r="G537" s="40">
        <v>13766</v>
      </c>
      <c r="H537" s="42">
        <v>2.1240000000000001</v>
      </c>
      <c r="I537" s="41">
        <v>9879</v>
      </c>
      <c r="J537" s="43">
        <f t="shared" si="216"/>
        <v>0.71760000000000002</v>
      </c>
      <c r="K537" s="41">
        <v>1224</v>
      </c>
      <c r="L537" s="41">
        <v>6753</v>
      </c>
      <c r="M537" s="41">
        <v>2344</v>
      </c>
      <c r="N537" s="41">
        <f t="shared" si="217"/>
        <v>18.125299999999999</v>
      </c>
      <c r="O537" s="41">
        <f t="shared" si="218"/>
        <v>34.710499999999996</v>
      </c>
      <c r="P537" s="41">
        <v>12443</v>
      </c>
      <c r="Q537" s="41">
        <v>12519</v>
      </c>
      <c r="R537" s="41">
        <v>12362</v>
      </c>
      <c r="S537" s="41">
        <v>13471</v>
      </c>
      <c r="T537" s="53">
        <v>13138</v>
      </c>
      <c r="U537" s="53">
        <f t="shared" si="219"/>
        <v>13471</v>
      </c>
      <c r="V537" s="44">
        <f t="shared" si="220"/>
        <v>0</v>
      </c>
      <c r="W537" s="54">
        <v>12819449</v>
      </c>
      <c r="X537" s="55">
        <v>6529888</v>
      </c>
      <c r="Y537" s="41">
        <v>15.369605959564291</v>
      </c>
      <c r="Z537" s="41">
        <f t="shared" si="221"/>
        <v>854.80399999999997</v>
      </c>
      <c r="AA537" s="41">
        <f t="shared" si="222"/>
        <v>0</v>
      </c>
      <c r="AB537" s="41">
        <f t="shared" si="223"/>
        <v>0.426315</v>
      </c>
      <c r="AC537" s="41" t="str">
        <f t="shared" si="224"/>
        <v/>
      </c>
      <c r="AD537" s="41" t="str">
        <f t="shared" si="225"/>
        <v/>
      </c>
      <c r="AE537" s="41" t="str">
        <f t="shared" si="226"/>
        <v/>
      </c>
      <c r="AF537" s="41" t="str">
        <f t="shared" si="227"/>
        <v/>
      </c>
      <c r="AG537" s="41">
        <f t="shared" si="228"/>
        <v>0</v>
      </c>
      <c r="AH537" s="41">
        <f t="shared" si="229"/>
        <v>614.12445129999992</v>
      </c>
      <c r="AI537" s="41" t="str">
        <f t="shared" si="230"/>
        <v/>
      </c>
      <c r="AJ537" s="41" t="str">
        <f t="shared" si="231"/>
        <v/>
      </c>
      <c r="AK537" s="41" t="str">
        <f t="shared" si="232"/>
        <v/>
      </c>
      <c r="AL537" s="44">
        <f t="shared" si="233"/>
        <v>614.12</v>
      </c>
      <c r="AM537" s="44">
        <f t="shared" si="234"/>
        <v>694.59</v>
      </c>
      <c r="AN537" s="40">
        <f t="shared" si="235"/>
        <v>4096603</v>
      </c>
      <c r="AO537" s="45">
        <f t="shared" si="236"/>
        <v>2.8574476651868366E-2</v>
      </c>
      <c r="AP537" s="40">
        <f t="shared" si="237"/>
        <v>8462.7313031239428</v>
      </c>
      <c r="AQ537" s="41">
        <v>0</v>
      </c>
      <c r="AR537" s="40">
        <f t="shared" si="238"/>
        <v>3808902</v>
      </c>
      <c r="AS537" s="40">
        <f t="shared" si="239"/>
        <v>137660</v>
      </c>
      <c r="AT537" s="40">
        <f t="shared" si="240"/>
        <v>326494.40000000002</v>
      </c>
      <c r="AU537" s="40">
        <f t="shared" si="241"/>
        <v>3662779</v>
      </c>
      <c r="AV537" s="46">
        <f t="shared" si="242"/>
        <v>3808902</v>
      </c>
      <c r="AW537" s="40">
        <f>AX537-AV537</f>
        <v>0</v>
      </c>
      <c r="AX537" s="59">
        <f>IF(D537&gt;AV537,AV537+(D537-AV537),AV537)</f>
        <v>3808902</v>
      </c>
    </row>
    <row r="538" spans="1:50" ht="15" customHeight="1" x14ac:dyDescent="0.25">
      <c r="A538" s="51">
        <v>56</v>
      </c>
      <c r="B538" s="51">
        <v>1400</v>
      </c>
      <c r="C538" s="52" t="s">
        <v>354</v>
      </c>
      <c r="D538" s="39">
        <v>310688</v>
      </c>
      <c r="E538" s="40">
        <v>0</v>
      </c>
      <c r="F538" s="41">
        <v>802</v>
      </c>
      <c r="G538" s="40">
        <v>822</v>
      </c>
      <c r="H538" s="42">
        <v>2.0990000000000002</v>
      </c>
      <c r="I538" s="41">
        <v>348</v>
      </c>
      <c r="J538" s="43">
        <f t="shared" si="216"/>
        <v>0.4234</v>
      </c>
      <c r="K538" s="41">
        <v>117</v>
      </c>
      <c r="L538" s="41">
        <v>446</v>
      </c>
      <c r="M538" s="41">
        <v>95</v>
      </c>
      <c r="N538" s="41">
        <f t="shared" si="217"/>
        <v>26.2332</v>
      </c>
      <c r="O538" s="41">
        <f t="shared" si="218"/>
        <v>21.3004</v>
      </c>
      <c r="P538" s="41">
        <v>850</v>
      </c>
      <c r="Q538" s="41">
        <v>832</v>
      </c>
      <c r="R538" s="41">
        <v>738</v>
      </c>
      <c r="S538" s="41">
        <v>719</v>
      </c>
      <c r="T538" s="57">
        <v>802</v>
      </c>
      <c r="U538" s="53">
        <f t="shared" si="219"/>
        <v>850</v>
      </c>
      <c r="V538" s="44">
        <f t="shared" si="220"/>
        <v>3.29</v>
      </c>
      <c r="W538" s="54">
        <v>342669</v>
      </c>
      <c r="X538" s="55">
        <v>210372</v>
      </c>
      <c r="Y538" s="41">
        <v>3.3791245364843387</v>
      </c>
      <c r="Z538" s="41">
        <f t="shared" si="221"/>
        <v>237.33959999999999</v>
      </c>
      <c r="AA538" s="41">
        <f t="shared" si="222"/>
        <v>0</v>
      </c>
      <c r="AB538" s="41">
        <f t="shared" si="223"/>
        <v>0.426315</v>
      </c>
      <c r="AC538" s="41" t="str">
        <f t="shared" si="224"/>
        <v/>
      </c>
      <c r="AD538" s="41" t="str">
        <f t="shared" si="225"/>
        <v/>
      </c>
      <c r="AE538" s="41">
        <f t="shared" si="226"/>
        <v>674.97399999999993</v>
      </c>
      <c r="AF538" s="41">
        <f t="shared" si="227"/>
        <v>630</v>
      </c>
      <c r="AG538" s="41">
        <f t="shared" si="228"/>
        <v>0</v>
      </c>
      <c r="AH538" s="41" t="str">
        <f t="shared" si="229"/>
        <v/>
      </c>
      <c r="AI538" s="41" t="str">
        <f t="shared" si="230"/>
        <v/>
      </c>
      <c r="AJ538" s="41" t="str">
        <f t="shared" si="231"/>
        <v/>
      </c>
      <c r="AK538" s="41" t="str">
        <f t="shared" si="232"/>
        <v/>
      </c>
      <c r="AL538" s="44">
        <f t="shared" si="233"/>
        <v>630</v>
      </c>
      <c r="AM538" s="44">
        <f t="shared" si="234"/>
        <v>712.55</v>
      </c>
      <c r="AN538" s="40">
        <f t="shared" si="235"/>
        <v>439631</v>
      </c>
      <c r="AO538" s="45">
        <f t="shared" si="236"/>
        <v>2.8574476651868366E-2</v>
      </c>
      <c r="AP538" s="40">
        <f t="shared" si="237"/>
        <v>3684.4787429218627</v>
      </c>
      <c r="AQ538" s="41">
        <v>0</v>
      </c>
      <c r="AR538" s="40">
        <f t="shared" si="238"/>
        <v>314372</v>
      </c>
      <c r="AS538" s="40">
        <f t="shared" si="239"/>
        <v>8220</v>
      </c>
      <c r="AT538" s="40">
        <f t="shared" si="240"/>
        <v>10518.6</v>
      </c>
      <c r="AU538" s="40">
        <f t="shared" si="241"/>
        <v>302468</v>
      </c>
      <c r="AV538" s="46">
        <f t="shared" si="242"/>
        <v>314372</v>
      </c>
      <c r="AW538" s="40">
        <f>AX538-AV538</f>
        <v>0</v>
      </c>
      <c r="AX538" s="59">
        <f>IF(D538&gt;AV538,AV538+(D538-AV538),AV538)</f>
        <v>314372</v>
      </c>
    </row>
    <row r="539" spans="1:50" ht="15" customHeight="1" x14ac:dyDescent="0.25">
      <c r="A539" s="51">
        <v>56</v>
      </c>
      <c r="B539" s="51">
        <v>1600</v>
      </c>
      <c r="C539" s="52" t="s">
        <v>564</v>
      </c>
      <c r="D539" s="39">
        <v>414015</v>
      </c>
      <c r="E539" s="40">
        <v>0</v>
      </c>
      <c r="F539" s="41">
        <v>1199</v>
      </c>
      <c r="G539" s="40">
        <v>1228</v>
      </c>
      <c r="H539" s="42">
        <v>2.1509999999999998</v>
      </c>
      <c r="I539" s="41">
        <v>1343</v>
      </c>
      <c r="J539" s="43">
        <f t="shared" si="216"/>
        <v>1.0935999999999999</v>
      </c>
      <c r="K539" s="41">
        <v>170</v>
      </c>
      <c r="L539" s="41">
        <v>613</v>
      </c>
      <c r="M539" s="41">
        <v>154</v>
      </c>
      <c r="N539" s="41">
        <f t="shared" si="217"/>
        <v>27.732499999999998</v>
      </c>
      <c r="O539" s="41">
        <f t="shared" si="218"/>
        <v>25.122299999999996</v>
      </c>
      <c r="P539" s="41">
        <v>791</v>
      </c>
      <c r="Q539" s="41">
        <v>972</v>
      </c>
      <c r="R539" s="41">
        <v>940</v>
      </c>
      <c r="S539" s="41">
        <v>1158</v>
      </c>
      <c r="T539" s="53">
        <v>1199</v>
      </c>
      <c r="U539" s="53">
        <f t="shared" si="219"/>
        <v>1199</v>
      </c>
      <c r="V539" s="44">
        <f t="shared" si="220"/>
        <v>0</v>
      </c>
      <c r="W539" s="54">
        <v>739715</v>
      </c>
      <c r="X539" s="55">
        <v>521324</v>
      </c>
      <c r="Y539" s="41">
        <v>1.2993125836876465</v>
      </c>
      <c r="Z539" s="41">
        <f t="shared" si="221"/>
        <v>922.79560000000004</v>
      </c>
      <c r="AA539" s="41">
        <f t="shared" si="222"/>
        <v>0</v>
      </c>
      <c r="AB539" s="41">
        <f t="shared" si="223"/>
        <v>0.426315</v>
      </c>
      <c r="AC539" s="41" t="str">
        <f t="shared" si="224"/>
        <v/>
      </c>
      <c r="AD539" s="41" t="str">
        <f t="shared" si="225"/>
        <v/>
      </c>
      <c r="AE539" s="41">
        <f t="shared" si="226"/>
        <v>823.976</v>
      </c>
      <c r="AF539" s="41">
        <f t="shared" si="227"/>
        <v>630</v>
      </c>
      <c r="AG539" s="41">
        <f t="shared" si="228"/>
        <v>0</v>
      </c>
      <c r="AH539" s="41" t="str">
        <f t="shared" si="229"/>
        <v/>
      </c>
      <c r="AI539" s="41" t="str">
        <f t="shared" si="230"/>
        <v/>
      </c>
      <c r="AJ539" s="41" t="str">
        <f t="shared" si="231"/>
        <v/>
      </c>
      <c r="AK539" s="41" t="str">
        <f t="shared" si="232"/>
        <v/>
      </c>
      <c r="AL539" s="44">
        <f t="shared" si="233"/>
        <v>630</v>
      </c>
      <c r="AM539" s="44">
        <f t="shared" si="234"/>
        <v>712.55</v>
      </c>
      <c r="AN539" s="40">
        <f t="shared" si="235"/>
        <v>559660</v>
      </c>
      <c r="AO539" s="45">
        <f t="shared" si="236"/>
        <v>2.8574476651868366E-2</v>
      </c>
      <c r="AP539" s="40">
        <f t="shared" si="237"/>
        <v>4161.7296519613683</v>
      </c>
      <c r="AQ539" s="41">
        <v>0</v>
      </c>
      <c r="AR539" s="40">
        <f t="shared" si="238"/>
        <v>418177</v>
      </c>
      <c r="AS539" s="40">
        <f t="shared" si="239"/>
        <v>12280</v>
      </c>
      <c r="AT539" s="40">
        <f t="shared" si="240"/>
        <v>26066.2</v>
      </c>
      <c r="AU539" s="40">
        <f t="shared" si="241"/>
        <v>401735</v>
      </c>
      <c r="AV539" s="46">
        <f t="shared" si="242"/>
        <v>418177</v>
      </c>
      <c r="AW539" s="40">
        <f>AX539-AV539</f>
        <v>0</v>
      </c>
      <c r="AX539" s="59">
        <f>IF(D539&gt;AV539,AV539+(D539-AV539),AV539)</f>
        <v>418177</v>
      </c>
    </row>
    <row r="540" spans="1:50" ht="15" customHeight="1" x14ac:dyDescent="0.25">
      <c r="A540" s="51">
        <v>56</v>
      </c>
      <c r="B540" s="51">
        <v>1700</v>
      </c>
      <c r="C540" s="52" t="s">
        <v>602</v>
      </c>
      <c r="D540" s="39">
        <v>0</v>
      </c>
      <c r="E540" s="40">
        <v>0</v>
      </c>
      <c r="F540" s="41">
        <v>572</v>
      </c>
      <c r="G540" s="40">
        <v>643</v>
      </c>
      <c r="H540" s="42">
        <v>2.3210000000000002</v>
      </c>
      <c r="I540" s="41">
        <v>58</v>
      </c>
      <c r="J540" s="43">
        <f t="shared" si="216"/>
        <v>9.0200000000000002E-2</v>
      </c>
      <c r="K540" s="41">
        <v>33</v>
      </c>
      <c r="L540" s="41">
        <v>372</v>
      </c>
      <c r="M540" s="41">
        <v>51</v>
      </c>
      <c r="N540" s="41">
        <f t="shared" si="217"/>
        <v>8.8710000000000004</v>
      </c>
      <c r="O540" s="41">
        <f t="shared" si="218"/>
        <v>13.7097</v>
      </c>
      <c r="P540" s="41">
        <v>180</v>
      </c>
      <c r="Q540" s="41">
        <v>239</v>
      </c>
      <c r="R540" s="41">
        <v>313</v>
      </c>
      <c r="S540" s="41">
        <v>451</v>
      </c>
      <c r="T540" s="57">
        <v>572</v>
      </c>
      <c r="U540" s="53">
        <f t="shared" si="219"/>
        <v>572</v>
      </c>
      <c r="V540" s="44">
        <f t="shared" si="220"/>
        <v>0</v>
      </c>
      <c r="W540" s="54">
        <v>1644762</v>
      </c>
      <c r="X540" s="55">
        <v>474788</v>
      </c>
      <c r="Y540" s="41">
        <v>5.1017803943493174</v>
      </c>
      <c r="Z540" s="41">
        <f t="shared" si="221"/>
        <v>112.1177</v>
      </c>
      <c r="AA540" s="41">
        <f t="shared" si="222"/>
        <v>0</v>
      </c>
      <c r="AB540" s="41">
        <f t="shared" si="223"/>
        <v>0.426315</v>
      </c>
      <c r="AC540" s="41" t="str">
        <f t="shared" si="224"/>
        <v/>
      </c>
      <c r="AD540" s="41" t="str">
        <f t="shared" si="225"/>
        <v/>
      </c>
      <c r="AE540" s="41">
        <f t="shared" si="226"/>
        <v>609.28099999999995</v>
      </c>
      <c r="AF540" s="41">
        <f t="shared" si="227"/>
        <v>609.28099999999995</v>
      </c>
      <c r="AG540" s="41">
        <f t="shared" si="228"/>
        <v>0</v>
      </c>
      <c r="AH540" s="41" t="str">
        <f t="shared" si="229"/>
        <v/>
      </c>
      <c r="AI540" s="41" t="str">
        <f t="shared" si="230"/>
        <v/>
      </c>
      <c r="AJ540" s="41" t="str">
        <f t="shared" si="231"/>
        <v/>
      </c>
      <c r="AK540" s="41" t="str">
        <f t="shared" si="232"/>
        <v/>
      </c>
      <c r="AL540" s="44">
        <f t="shared" si="233"/>
        <v>609.28</v>
      </c>
      <c r="AM540" s="44">
        <f t="shared" si="234"/>
        <v>689.12</v>
      </c>
      <c r="AN540" s="40">
        <f t="shared" si="235"/>
        <v>0</v>
      </c>
      <c r="AO540" s="45">
        <f t="shared" si="236"/>
        <v>2.8574476651868366E-2</v>
      </c>
      <c r="AP540" s="40">
        <f t="shared" si="237"/>
        <v>0</v>
      </c>
      <c r="AQ540" s="41">
        <v>0</v>
      </c>
      <c r="AR540" s="40">
        <f t="shared" si="238"/>
        <v>0</v>
      </c>
      <c r="AS540" s="40">
        <f t="shared" si="239"/>
        <v>6430</v>
      </c>
      <c r="AT540" s="40">
        <f t="shared" si="240"/>
        <v>23739.4</v>
      </c>
      <c r="AU540" s="40">
        <f t="shared" si="241"/>
        <v>-6430</v>
      </c>
      <c r="AV540" s="46">
        <f t="shared" si="242"/>
        <v>0</v>
      </c>
      <c r="AW540" s="40">
        <f>AX540-AV540</f>
        <v>0</v>
      </c>
      <c r="AX540" s="59">
        <f>IF(D540&gt;AV540,AV540+(D540-AV540),AV540)</f>
        <v>0</v>
      </c>
    </row>
    <row r="541" spans="1:50" ht="15" customHeight="1" x14ac:dyDescent="0.25">
      <c r="A541" s="51">
        <v>56</v>
      </c>
      <c r="B541" s="51">
        <v>1800</v>
      </c>
      <c r="C541" s="52" t="s">
        <v>606</v>
      </c>
      <c r="D541" s="39">
        <v>297556</v>
      </c>
      <c r="E541" s="40">
        <v>0</v>
      </c>
      <c r="F541" s="41">
        <v>1011</v>
      </c>
      <c r="G541" s="40">
        <v>1022</v>
      </c>
      <c r="H541" s="42">
        <v>2.2189999999999999</v>
      </c>
      <c r="I541" s="41">
        <v>507</v>
      </c>
      <c r="J541" s="43">
        <f t="shared" si="216"/>
        <v>0.49609999999999999</v>
      </c>
      <c r="K541" s="41">
        <v>155</v>
      </c>
      <c r="L541" s="41">
        <v>459</v>
      </c>
      <c r="M541" s="41">
        <v>105</v>
      </c>
      <c r="N541" s="41">
        <f t="shared" si="217"/>
        <v>33.769100000000002</v>
      </c>
      <c r="O541" s="41">
        <f t="shared" si="218"/>
        <v>22.875799999999998</v>
      </c>
      <c r="P541" s="41">
        <v>882</v>
      </c>
      <c r="Q541" s="41">
        <v>917</v>
      </c>
      <c r="R541" s="41">
        <v>956</v>
      </c>
      <c r="S541" s="41">
        <v>991</v>
      </c>
      <c r="T541" s="53">
        <v>1011</v>
      </c>
      <c r="U541" s="53">
        <f t="shared" si="219"/>
        <v>1011</v>
      </c>
      <c r="V541" s="44">
        <f t="shared" si="220"/>
        <v>0</v>
      </c>
      <c r="W541" s="54">
        <v>644311</v>
      </c>
      <c r="X541" s="55">
        <v>598395</v>
      </c>
      <c r="Y541" s="41">
        <v>1.222717248110802</v>
      </c>
      <c r="Z541" s="41">
        <f t="shared" si="221"/>
        <v>826.84690000000001</v>
      </c>
      <c r="AA541" s="41">
        <f t="shared" si="222"/>
        <v>0</v>
      </c>
      <c r="AB541" s="41">
        <f t="shared" si="223"/>
        <v>0.426315</v>
      </c>
      <c r="AC541" s="41" t="str">
        <f t="shared" si="224"/>
        <v/>
      </c>
      <c r="AD541" s="41" t="str">
        <f t="shared" si="225"/>
        <v/>
      </c>
      <c r="AE541" s="41">
        <f t="shared" si="226"/>
        <v>748.37400000000002</v>
      </c>
      <c r="AF541" s="41">
        <f t="shared" si="227"/>
        <v>630</v>
      </c>
      <c r="AG541" s="41">
        <f t="shared" si="228"/>
        <v>0</v>
      </c>
      <c r="AH541" s="41" t="str">
        <f t="shared" si="229"/>
        <v/>
      </c>
      <c r="AI541" s="41" t="str">
        <f t="shared" si="230"/>
        <v/>
      </c>
      <c r="AJ541" s="41" t="str">
        <f t="shared" si="231"/>
        <v/>
      </c>
      <c r="AK541" s="41" t="str">
        <f t="shared" si="232"/>
        <v/>
      </c>
      <c r="AL541" s="44">
        <f t="shared" si="233"/>
        <v>630</v>
      </c>
      <c r="AM541" s="44">
        <f t="shared" si="234"/>
        <v>712.55</v>
      </c>
      <c r="AN541" s="40">
        <f t="shared" si="235"/>
        <v>453547</v>
      </c>
      <c r="AO541" s="45">
        <f t="shared" si="236"/>
        <v>2.8574476651868366E-2</v>
      </c>
      <c r="AP541" s="40">
        <f t="shared" si="237"/>
        <v>4457.3611874015987</v>
      </c>
      <c r="AQ541" s="41">
        <v>0</v>
      </c>
      <c r="AR541" s="40">
        <f t="shared" si="238"/>
        <v>302013</v>
      </c>
      <c r="AS541" s="40">
        <f t="shared" si="239"/>
        <v>10220</v>
      </c>
      <c r="AT541" s="40">
        <f t="shared" si="240"/>
        <v>29919.75</v>
      </c>
      <c r="AU541" s="40">
        <f t="shared" si="241"/>
        <v>287336</v>
      </c>
      <c r="AV541" s="46">
        <f t="shared" si="242"/>
        <v>302013</v>
      </c>
      <c r="AW541" s="40">
        <f>AX541-AV541</f>
        <v>0</v>
      </c>
      <c r="AX541" s="59">
        <f>IF(D541&gt;AV541,AV541+(D541-AV541),AV541)</f>
        <v>302013</v>
      </c>
    </row>
    <row r="542" spans="1:50" ht="15" customHeight="1" x14ac:dyDescent="0.25">
      <c r="A542" s="51">
        <v>56</v>
      </c>
      <c r="B542" s="51">
        <v>1900</v>
      </c>
      <c r="C542" s="52" t="s">
        <v>609</v>
      </c>
      <c r="D542" s="39">
        <v>1004842</v>
      </c>
      <c r="E542" s="40">
        <v>0</v>
      </c>
      <c r="F542" s="41">
        <v>2464</v>
      </c>
      <c r="G542" s="40">
        <v>2561</v>
      </c>
      <c r="H542" s="42">
        <v>2.61</v>
      </c>
      <c r="I542" s="41">
        <v>1585</v>
      </c>
      <c r="J542" s="43">
        <f t="shared" si="216"/>
        <v>0.61890000000000001</v>
      </c>
      <c r="K542" s="41">
        <v>153</v>
      </c>
      <c r="L542" s="41">
        <v>986</v>
      </c>
      <c r="M542" s="41">
        <v>164</v>
      </c>
      <c r="N542" s="41">
        <f t="shared" si="217"/>
        <v>15.517200000000001</v>
      </c>
      <c r="O542" s="41">
        <f t="shared" si="218"/>
        <v>16.632899999999999</v>
      </c>
      <c r="P542" s="41">
        <v>1835</v>
      </c>
      <c r="Q542" s="41">
        <v>1867</v>
      </c>
      <c r="R542" s="41">
        <v>1886</v>
      </c>
      <c r="S542" s="41">
        <v>2374</v>
      </c>
      <c r="T542" s="53">
        <v>2464</v>
      </c>
      <c r="U542" s="53">
        <f t="shared" si="219"/>
        <v>2464</v>
      </c>
      <c r="V542" s="44">
        <f t="shared" si="220"/>
        <v>0</v>
      </c>
      <c r="W542" s="54">
        <v>1296801</v>
      </c>
      <c r="X542" s="55">
        <v>953886</v>
      </c>
      <c r="Y542" s="41">
        <v>2.6279936432137911</v>
      </c>
      <c r="Z542" s="41">
        <f t="shared" si="221"/>
        <v>937.59739999999999</v>
      </c>
      <c r="AA542" s="41">
        <f t="shared" si="222"/>
        <v>0</v>
      </c>
      <c r="AB542" s="41">
        <f t="shared" si="223"/>
        <v>0.426315</v>
      </c>
      <c r="AC542" s="41">
        <f t="shared" si="224"/>
        <v>0.122</v>
      </c>
      <c r="AD542" s="41" t="str">
        <f t="shared" si="225"/>
        <v/>
      </c>
      <c r="AE542" s="41" t="str">
        <f t="shared" si="226"/>
        <v/>
      </c>
      <c r="AF542" s="41" t="str">
        <f t="shared" si="227"/>
        <v/>
      </c>
      <c r="AG542" s="41">
        <f t="shared" si="228"/>
        <v>586.81621227999995</v>
      </c>
      <c r="AH542" s="41" t="str">
        <f t="shared" si="229"/>
        <v/>
      </c>
      <c r="AI542" s="41">
        <f t="shared" si="230"/>
        <v>624.73157789816003</v>
      </c>
      <c r="AJ542" s="41" t="str">
        <f t="shared" si="231"/>
        <v/>
      </c>
      <c r="AK542" s="41">
        <f t="shared" si="232"/>
        <v>1</v>
      </c>
      <c r="AL542" s="44">
        <f t="shared" si="233"/>
        <v>624.73</v>
      </c>
      <c r="AM542" s="44">
        <f t="shared" si="234"/>
        <v>706.59</v>
      </c>
      <c r="AN542" s="40">
        <f t="shared" si="235"/>
        <v>1256731</v>
      </c>
      <c r="AO542" s="45">
        <f t="shared" si="236"/>
        <v>2.8574476651868366E-2</v>
      </c>
      <c r="AP542" s="40">
        <f t="shared" si="237"/>
        <v>7197.5963493624713</v>
      </c>
      <c r="AQ542" s="41">
        <v>0</v>
      </c>
      <c r="AR542" s="40">
        <f t="shared" si="238"/>
        <v>1012040</v>
      </c>
      <c r="AS542" s="40">
        <f t="shared" si="239"/>
        <v>25610</v>
      </c>
      <c r="AT542" s="40">
        <f t="shared" si="240"/>
        <v>47694.3</v>
      </c>
      <c r="AU542" s="40">
        <f t="shared" si="241"/>
        <v>979232</v>
      </c>
      <c r="AV542" s="46">
        <f t="shared" si="242"/>
        <v>1012040</v>
      </c>
      <c r="AW542" s="40">
        <f>AX542-AV542</f>
        <v>0</v>
      </c>
      <c r="AX542" s="59">
        <f>IF(D542&gt;AV542,AV542+(D542-AV542),AV542)</f>
        <v>1012040</v>
      </c>
    </row>
    <row r="543" spans="1:50" ht="15" customHeight="1" x14ac:dyDescent="0.25">
      <c r="A543" s="51">
        <v>56</v>
      </c>
      <c r="B543" s="51">
        <v>2000</v>
      </c>
      <c r="C543" s="52" t="s">
        <v>613</v>
      </c>
      <c r="D543" s="39">
        <v>611811</v>
      </c>
      <c r="E543" s="40">
        <v>0</v>
      </c>
      <c r="F543" s="41">
        <v>2985</v>
      </c>
      <c r="G543" s="40">
        <v>3392</v>
      </c>
      <c r="H543" s="42">
        <v>2.1349999999999998</v>
      </c>
      <c r="I543" s="41">
        <v>3903</v>
      </c>
      <c r="J543" s="43">
        <f t="shared" si="216"/>
        <v>1.1506000000000001</v>
      </c>
      <c r="K543" s="41">
        <v>272</v>
      </c>
      <c r="L543" s="41">
        <v>1721</v>
      </c>
      <c r="M543" s="41">
        <v>204</v>
      </c>
      <c r="N543" s="41">
        <f t="shared" si="217"/>
        <v>15.8048</v>
      </c>
      <c r="O543" s="41">
        <f t="shared" si="218"/>
        <v>11.8536</v>
      </c>
      <c r="P543" s="41">
        <v>1933</v>
      </c>
      <c r="Q543" s="41">
        <v>2086</v>
      </c>
      <c r="R543" s="41">
        <v>2075</v>
      </c>
      <c r="S543" s="41">
        <v>2559</v>
      </c>
      <c r="T543" s="53">
        <v>2985</v>
      </c>
      <c r="U543" s="53">
        <f t="shared" si="219"/>
        <v>2985</v>
      </c>
      <c r="V543" s="44">
        <f t="shared" si="220"/>
        <v>0</v>
      </c>
      <c r="W543" s="54">
        <v>3502001</v>
      </c>
      <c r="X543" s="55">
        <v>1511620</v>
      </c>
      <c r="Y543" s="41">
        <v>3.180215120687818</v>
      </c>
      <c r="Z543" s="41">
        <f t="shared" si="221"/>
        <v>938.61569999999995</v>
      </c>
      <c r="AA543" s="41">
        <f t="shared" si="222"/>
        <v>0</v>
      </c>
      <c r="AB543" s="41">
        <f t="shared" si="223"/>
        <v>0.426315</v>
      </c>
      <c r="AC543" s="41" t="str">
        <f t="shared" si="224"/>
        <v/>
      </c>
      <c r="AD543" s="41" t="str">
        <f t="shared" si="225"/>
        <v/>
      </c>
      <c r="AE543" s="41" t="str">
        <f t="shared" si="226"/>
        <v/>
      </c>
      <c r="AF543" s="41" t="str">
        <f t="shared" si="227"/>
        <v/>
      </c>
      <c r="AG543" s="41">
        <f t="shared" si="228"/>
        <v>617.84928151999998</v>
      </c>
      <c r="AH543" s="41" t="str">
        <f t="shared" si="229"/>
        <v/>
      </c>
      <c r="AI543" s="41" t="str">
        <f t="shared" si="230"/>
        <v/>
      </c>
      <c r="AJ543" s="41" t="str">
        <f t="shared" si="231"/>
        <v/>
      </c>
      <c r="AK543" s="41" t="str">
        <f t="shared" si="232"/>
        <v/>
      </c>
      <c r="AL543" s="44">
        <f t="shared" si="233"/>
        <v>617.85</v>
      </c>
      <c r="AM543" s="44">
        <f t="shared" si="234"/>
        <v>698.81</v>
      </c>
      <c r="AN543" s="40">
        <f t="shared" si="235"/>
        <v>877408</v>
      </c>
      <c r="AO543" s="45">
        <f t="shared" si="236"/>
        <v>2.8574476651868366E-2</v>
      </c>
      <c r="AP543" s="40">
        <f t="shared" si="237"/>
        <v>7589.2952753062827</v>
      </c>
      <c r="AQ543" s="41">
        <v>0</v>
      </c>
      <c r="AR543" s="40">
        <f t="shared" si="238"/>
        <v>619400</v>
      </c>
      <c r="AS543" s="40">
        <f t="shared" si="239"/>
        <v>33920</v>
      </c>
      <c r="AT543" s="40">
        <f t="shared" si="240"/>
        <v>75581</v>
      </c>
      <c r="AU543" s="40">
        <f t="shared" si="241"/>
        <v>577891</v>
      </c>
      <c r="AV543" s="46">
        <f t="shared" si="242"/>
        <v>619400</v>
      </c>
      <c r="AW543" s="40">
        <f>AX543-AV543</f>
        <v>0</v>
      </c>
      <c r="AX543" s="59">
        <f>IF(D543&gt;AV543,AV543+(D543-AV543),AV543)</f>
        <v>619400</v>
      </c>
    </row>
    <row r="544" spans="1:50" ht="15" customHeight="1" x14ac:dyDescent="0.25">
      <c r="A544" s="51">
        <v>56</v>
      </c>
      <c r="B544" s="51">
        <v>2100</v>
      </c>
      <c r="C544" s="52" t="s">
        <v>650</v>
      </c>
      <c r="D544" s="39">
        <v>17131</v>
      </c>
      <c r="E544" s="40">
        <v>0</v>
      </c>
      <c r="F544" s="41">
        <v>96</v>
      </c>
      <c r="G544" s="40">
        <v>89</v>
      </c>
      <c r="H544" s="42">
        <v>2.2250000000000001</v>
      </c>
      <c r="I544" s="41">
        <v>0</v>
      </c>
      <c r="J544" s="43">
        <f t="shared" si="216"/>
        <v>0</v>
      </c>
      <c r="K544" s="41">
        <v>8</v>
      </c>
      <c r="L544" s="41">
        <v>51</v>
      </c>
      <c r="M544" s="41">
        <v>13</v>
      </c>
      <c r="N544" s="41">
        <f t="shared" si="217"/>
        <v>15.686300000000001</v>
      </c>
      <c r="O544" s="41">
        <f t="shared" si="218"/>
        <v>25.490200000000002</v>
      </c>
      <c r="P544" s="41">
        <v>102</v>
      </c>
      <c r="Q544" s="41">
        <v>132</v>
      </c>
      <c r="R544" s="41">
        <v>121</v>
      </c>
      <c r="S544" s="41">
        <v>124</v>
      </c>
      <c r="T544" s="57">
        <v>96</v>
      </c>
      <c r="U544" s="53">
        <f t="shared" si="219"/>
        <v>132</v>
      </c>
      <c r="V544" s="44">
        <f t="shared" si="220"/>
        <v>32.58</v>
      </c>
      <c r="W544" s="54">
        <v>44569</v>
      </c>
      <c r="X544" s="55">
        <v>9998</v>
      </c>
      <c r="Y544" s="41">
        <v>1.0052170125884754</v>
      </c>
      <c r="Z544" s="41">
        <f t="shared" si="221"/>
        <v>95.501800000000003</v>
      </c>
      <c r="AA544" s="41">
        <f t="shared" si="222"/>
        <v>0</v>
      </c>
      <c r="AB544" s="41">
        <f t="shared" si="223"/>
        <v>0.426315</v>
      </c>
      <c r="AC544" s="41" t="str">
        <f t="shared" si="224"/>
        <v/>
      </c>
      <c r="AD544" s="41" t="str">
        <f t="shared" si="225"/>
        <v/>
      </c>
      <c r="AE544" s="41">
        <f t="shared" si="226"/>
        <v>410</v>
      </c>
      <c r="AF544" s="41">
        <f t="shared" si="227"/>
        <v>410</v>
      </c>
      <c r="AG544" s="41">
        <f t="shared" si="228"/>
        <v>0</v>
      </c>
      <c r="AH544" s="41" t="str">
        <f t="shared" si="229"/>
        <v/>
      </c>
      <c r="AI544" s="41" t="str">
        <f t="shared" si="230"/>
        <v/>
      </c>
      <c r="AJ544" s="41" t="str">
        <f t="shared" si="231"/>
        <v/>
      </c>
      <c r="AK544" s="41" t="str">
        <f t="shared" si="232"/>
        <v/>
      </c>
      <c r="AL544" s="44">
        <f t="shared" si="233"/>
        <v>410</v>
      </c>
      <c r="AM544" s="44">
        <f t="shared" si="234"/>
        <v>463.72</v>
      </c>
      <c r="AN544" s="40">
        <f t="shared" si="235"/>
        <v>22271</v>
      </c>
      <c r="AO544" s="45">
        <f t="shared" si="236"/>
        <v>2.8574476651868366E-2</v>
      </c>
      <c r="AP544" s="40">
        <f t="shared" si="237"/>
        <v>146.8728099906034</v>
      </c>
      <c r="AQ544" s="41">
        <v>0</v>
      </c>
      <c r="AR544" s="40">
        <f t="shared" si="238"/>
        <v>17278</v>
      </c>
      <c r="AS544" s="40">
        <f t="shared" si="239"/>
        <v>890</v>
      </c>
      <c r="AT544" s="40">
        <f t="shared" si="240"/>
        <v>499.90000000000003</v>
      </c>
      <c r="AU544" s="40">
        <f t="shared" si="241"/>
        <v>16631</v>
      </c>
      <c r="AV544" s="46">
        <f t="shared" si="242"/>
        <v>17278</v>
      </c>
      <c r="AW544" s="40">
        <f>AX544-AV544</f>
        <v>0</v>
      </c>
      <c r="AX544" s="59">
        <f>IF(D544&gt;AV544,AV544+(D544-AV544),AV544)</f>
        <v>17278</v>
      </c>
    </row>
    <row r="545" spans="1:50" ht="15" customHeight="1" x14ac:dyDescent="0.25">
      <c r="A545" s="51">
        <v>56</v>
      </c>
      <c r="B545" s="51">
        <v>2200</v>
      </c>
      <c r="C545" s="52" t="s">
        <v>773</v>
      </c>
      <c r="D545" s="39">
        <v>80039</v>
      </c>
      <c r="E545" s="40">
        <v>0</v>
      </c>
      <c r="F545" s="41">
        <v>341</v>
      </c>
      <c r="G545" s="40">
        <v>359</v>
      </c>
      <c r="H545" s="42">
        <v>2.1240000000000001</v>
      </c>
      <c r="I545" s="41">
        <v>219</v>
      </c>
      <c r="J545" s="43">
        <f t="shared" si="216"/>
        <v>0.61</v>
      </c>
      <c r="K545" s="41">
        <v>67</v>
      </c>
      <c r="L545" s="41">
        <v>183</v>
      </c>
      <c r="M545" s="41">
        <v>40</v>
      </c>
      <c r="N545" s="41">
        <f t="shared" si="217"/>
        <v>36.612000000000002</v>
      </c>
      <c r="O545" s="41">
        <f t="shared" si="218"/>
        <v>21.857900000000001</v>
      </c>
      <c r="P545" s="41">
        <v>278</v>
      </c>
      <c r="Q545" s="41">
        <v>332</v>
      </c>
      <c r="R545" s="41">
        <v>284</v>
      </c>
      <c r="S545" s="41">
        <v>319</v>
      </c>
      <c r="T545" s="57">
        <v>341</v>
      </c>
      <c r="U545" s="53">
        <f t="shared" si="219"/>
        <v>341</v>
      </c>
      <c r="V545" s="44">
        <f t="shared" si="220"/>
        <v>0</v>
      </c>
      <c r="W545" s="54">
        <v>228540</v>
      </c>
      <c r="X545" s="55">
        <v>130141</v>
      </c>
      <c r="Y545" s="41">
        <v>0.57769688508209305</v>
      </c>
      <c r="Z545" s="41">
        <f t="shared" si="221"/>
        <v>590.27499999999998</v>
      </c>
      <c r="AA545" s="41">
        <f t="shared" si="222"/>
        <v>0</v>
      </c>
      <c r="AB545" s="41">
        <f t="shared" si="223"/>
        <v>0.426315</v>
      </c>
      <c r="AC545" s="41" t="str">
        <f t="shared" si="224"/>
        <v/>
      </c>
      <c r="AD545" s="41" t="str">
        <f t="shared" si="225"/>
        <v/>
      </c>
      <c r="AE545" s="41">
        <f t="shared" si="226"/>
        <v>505.053</v>
      </c>
      <c r="AF545" s="41">
        <f t="shared" si="227"/>
        <v>505.053</v>
      </c>
      <c r="AG545" s="41">
        <f t="shared" si="228"/>
        <v>0</v>
      </c>
      <c r="AH545" s="41" t="str">
        <f t="shared" si="229"/>
        <v/>
      </c>
      <c r="AI545" s="41" t="str">
        <f t="shared" si="230"/>
        <v/>
      </c>
      <c r="AJ545" s="41" t="str">
        <f t="shared" si="231"/>
        <v/>
      </c>
      <c r="AK545" s="41" t="str">
        <f t="shared" si="232"/>
        <v/>
      </c>
      <c r="AL545" s="44">
        <f t="shared" si="233"/>
        <v>505.05</v>
      </c>
      <c r="AM545" s="44">
        <f t="shared" si="234"/>
        <v>571.23</v>
      </c>
      <c r="AN545" s="40">
        <f t="shared" si="235"/>
        <v>107642</v>
      </c>
      <c r="AO545" s="45">
        <f t="shared" si="236"/>
        <v>2.8574476651868366E-2</v>
      </c>
      <c r="AP545" s="40">
        <f t="shared" si="237"/>
        <v>788.74127902152247</v>
      </c>
      <c r="AQ545" s="41">
        <v>0</v>
      </c>
      <c r="AR545" s="40">
        <f t="shared" si="238"/>
        <v>80828</v>
      </c>
      <c r="AS545" s="40">
        <f t="shared" si="239"/>
        <v>3590</v>
      </c>
      <c r="AT545" s="40">
        <f t="shared" si="240"/>
        <v>6507.05</v>
      </c>
      <c r="AU545" s="40">
        <f t="shared" si="241"/>
        <v>76449</v>
      </c>
      <c r="AV545" s="46">
        <f t="shared" si="242"/>
        <v>80828</v>
      </c>
      <c r="AW545" s="40">
        <f>AX545-AV545</f>
        <v>0</v>
      </c>
      <c r="AX545" s="59">
        <f>IF(D545&gt;AV545,AV545+(D545-AV545),AV545)</f>
        <v>80828</v>
      </c>
    </row>
    <row r="546" spans="1:50" ht="15" customHeight="1" x14ac:dyDescent="0.25">
      <c r="A546" s="51">
        <v>56</v>
      </c>
      <c r="B546" s="51">
        <v>2300</v>
      </c>
      <c r="C546" s="52" t="s">
        <v>778</v>
      </c>
      <c r="D546" s="39">
        <v>37431</v>
      </c>
      <c r="E546" s="40">
        <v>0</v>
      </c>
      <c r="F546" s="41">
        <v>331</v>
      </c>
      <c r="G546" s="40">
        <v>364</v>
      </c>
      <c r="H546" s="42">
        <v>1.8759999999999999</v>
      </c>
      <c r="I546" s="41">
        <v>140</v>
      </c>
      <c r="J546" s="43">
        <f t="shared" si="216"/>
        <v>0.3846</v>
      </c>
      <c r="K546" s="41">
        <v>53</v>
      </c>
      <c r="L546" s="41">
        <v>205</v>
      </c>
      <c r="M546" s="41">
        <v>48</v>
      </c>
      <c r="N546" s="41">
        <f t="shared" si="217"/>
        <v>25.853700000000003</v>
      </c>
      <c r="O546" s="41">
        <f t="shared" si="218"/>
        <v>23.4146</v>
      </c>
      <c r="P546" s="41">
        <v>281</v>
      </c>
      <c r="Q546" s="41">
        <v>287</v>
      </c>
      <c r="R546" s="41">
        <v>287</v>
      </c>
      <c r="S546" s="41">
        <v>311</v>
      </c>
      <c r="T546" s="57">
        <v>331</v>
      </c>
      <c r="U546" s="53">
        <f t="shared" si="219"/>
        <v>331</v>
      </c>
      <c r="V546" s="44">
        <f t="shared" si="220"/>
        <v>0</v>
      </c>
      <c r="W546" s="54">
        <v>370324</v>
      </c>
      <c r="X546" s="55">
        <v>247356</v>
      </c>
      <c r="Y546" s="41">
        <v>1.4973756635165878</v>
      </c>
      <c r="Z546" s="41">
        <f t="shared" si="221"/>
        <v>221.05340000000001</v>
      </c>
      <c r="AA546" s="41">
        <f t="shared" si="222"/>
        <v>0</v>
      </c>
      <c r="AB546" s="41">
        <f t="shared" si="223"/>
        <v>0.426315</v>
      </c>
      <c r="AC546" s="41" t="str">
        <f t="shared" si="224"/>
        <v/>
      </c>
      <c r="AD546" s="41" t="str">
        <f t="shared" si="225"/>
        <v/>
      </c>
      <c r="AE546" s="41">
        <f t="shared" si="226"/>
        <v>506.88800000000003</v>
      </c>
      <c r="AF546" s="41">
        <f t="shared" si="227"/>
        <v>506.88800000000003</v>
      </c>
      <c r="AG546" s="41">
        <f t="shared" si="228"/>
        <v>0</v>
      </c>
      <c r="AH546" s="41" t="str">
        <f t="shared" si="229"/>
        <v/>
      </c>
      <c r="AI546" s="41" t="str">
        <f t="shared" si="230"/>
        <v/>
      </c>
      <c r="AJ546" s="41" t="str">
        <f t="shared" si="231"/>
        <v/>
      </c>
      <c r="AK546" s="41" t="str">
        <f t="shared" si="232"/>
        <v/>
      </c>
      <c r="AL546" s="44">
        <f t="shared" si="233"/>
        <v>506.89</v>
      </c>
      <c r="AM546" s="44">
        <f t="shared" si="234"/>
        <v>573.30999999999995</v>
      </c>
      <c r="AN546" s="40">
        <f t="shared" si="235"/>
        <v>50810</v>
      </c>
      <c r="AO546" s="45">
        <f t="shared" si="236"/>
        <v>2.8574476651868366E-2</v>
      </c>
      <c r="AP546" s="40">
        <f t="shared" si="237"/>
        <v>382.29792312534687</v>
      </c>
      <c r="AQ546" s="41">
        <v>0</v>
      </c>
      <c r="AR546" s="40">
        <f t="shared" si="238"/>
        <v>37813</v>
      </c>
      <c r="AS546" s="40">
        <f t="shared" si="239"/>
        <v>3640</v>
      </c>
      <c r="AT546" s="40">
        <f t="shared" si="240"/>
        <v>12367.800000000001</v>
      </c>
      <c r="AU546" s="40">
        <f t="shared" si="241"/>
        <v>33791</v>
      </c>
      <c r="AV546" s="46">
        <f t="shared" si="242"/>
        <v>37813</v>
      </c>
      <c r="AW546" s="40">
        <f>AX546-AV546</f>
        <v>0</v>
      </c>
      <c r="AX546" s="59">
        <f>IF(D546&gt;AV546,AV546+(D546-AV546),AV546)</f>
        <v>37813</v>
      </c>
    </row>
    <row r="547" spans="1:50" ht="15" customHeight="1" x14ac:dyDescent="0.25">
      <c r="A547" s="51">
        <v>56</v>
      </c>
      <c r="B547" s="51">
        <v>2400</v>
      </c>
      <c r="C547" s="52" t="s">
        <v>786</v>
      </c>
      <c r="D547" s="39">
        <v>10736</v>
      </c>
      <c r="E547" s="40">
        <v>0</v>
      </c>
      <c r="F547" s="41">
        <v>78</v>
      </c>
      <c r="G547" s="40">
        <v>69</v>
      </c>
      <c r="H547" s="42">
        <v>2.2999999999999998</v>
      </c>
      <c r="I547" s="41">
        <v>0</v>
      </c>
      <c r="J547" s="43">
        <f t="shared" si="216"/>
        <v>0</v>
      </c>
      <c r="K547" s="41">
        <v>17</v>
      </c>
      <c r="L547" s="41">
        <v>34</v>
      </c>
      <c r="M547" s="41">
        <v>9</v>
      </c>
      <c r="N547" s="41">
        <f t="shared" si="217"/>
        <v>50</v>
      </c>
      <c r="O547" s="41">
        <f t="shared" si="218"/>
        <v>26.470600000000001</v>
      </c>
      <c r="P547" s="41">
        <v>121</v>
      </c>
      <c r="Q547" s="41">
        <v>87</v>
      </c>
      <c r="R547" s="41">
        <v>84</v>
      </c>
      <c r="S547" s="41">
        <v>68</v>
      </c>
      <c r="T547" s="57">
        <v>78</v>
      </c>
      <c r="U547" s="53">
        <f t="shared" si="219"/>
        <v>121</v>
      </c>
      <c r="V547" s="44">
        <f t="shared" si="220"/>
        <v>42.98</v>
      </c>
      <c r="W547" s="54">
        <v>44659</v>
      </c>
      <c r="X547" s="55">
        <v>14999</v>
      </c>
      <c r="Y547" s="41">
        <v>1.3146412261369551</v>
      </c>
      <c r="Z547" s="41">
        <f t="shared" si="221"/>
        <v>59.331800000000001</v>
      </c>
      <c r="AA547" s="41">
        <f t="shared" si="222"/>
        <v>0</v>
      </c>
      <c r="AB547" s="41">
        <f t="shared" si="223"/>
        <v>0.426315</v>
      </c>
      <c r="AC547" s="41" t="str">
        <f t="shared" si="224"/>
        <v/>
      </c>
      <c r="AD547" s="41" t="str">
        <f t="shared" si="225"/>
        <v/>
      </c>
      <c r="AE547" s="41">
        <f t="shared" si="226"/>
        <v>410</v>
      </c>
      <c r="AF547" s="41">
        <f t="shared" si="227"/>
        <v>410</v>
      </c>
      <c r="AG547" s="41">
        <f t="shared" si="228"/>
        <v>0</v>
      </c>
      <c r="AH547" s="41" t="str">
        <f t="shared" si="229"/>
        <v/>
      </c>
      <c r="AI547" s="41" t="str">
        <f t="shared" si="230"/>
        <v/>
      </c>
      <c r="AJ547" s="41" t="str">
        <f t="shared" si="231"/>
        <v/>
      </c>
      <c r="AK547" s="41" t="str">
        <f t="shared" si="232"/>
        <v/>
      </c>
      <c r="AL547" s="44">
        <f t="shared" si="233"/>
        <v>410</v>
      </c>
      <c r="AM547" s="44">
        <f t="shared" si="234"/>
        <v>463.72</v>
      </c>
      <c r="AN547" s="40">
        <f t="shared" si="235"/>
        <v>12958</v>
      </c>
      <c r="AO547" s="45">
        <f t="shared" si="236"/>
        <v>2.8574476651868366E-2</v>
      </c>
      <c r="AP547" s="40">
        <f t="shared" si="237"/>
        <v>63.492487120451507</v>
      </c>
      <c r="AQ547" s="41">
        <v>0</v>
      </c>
      <c r="AR547" s="40">
        <f t="shared" si="238"/>
        <v>10799</v>
      </c>
      <c r="AS547" s="40">
        <f t="shared" si="239"/>
        <v>690</v>
      </c>
      <c r="AT547" s="40">
        <f t="shared" si="240"/>
        <v>749.95</v>
      </c>
      <c r="AU547" s="40">
        <f t="shared" si="241"/>
        <v>10046</v>
      </c>
      <c r="AV547" s="46">
        <f t="shared" si="242"/>
        <v>10799</v>
      </c>
      <c r="AW547" s="40">
        <f>AX547-AV547</f>
        <v>0</v>
      </c>
      <c r="AX547" s="59">
        <f>IF(D547&gt;AV547,AV547+(D547-AV547),AV547)</f>
        <v>10799</v>
      </c>
    </row>
    <row r="548" spans="1:50" ht="15" customHeight="1" x14ac:dyDescent="0.25">
      <c r="A548" s="51">
        <v>56</v>
      </c>
      <c r="B548" s="51">
        <v>2600</v>
      </c>
      <c r="C548" s="52" t="s">
        <v>775</v>
      </c>
      <c r="D548" s="39">
        <v>7926</v>
      </c>
      <c r="E548" s="40">
        <v>0</v>
      </c>
      <c r="F548" s="41">
        <v>54</v>
      </c>
      <c r="G548" s="40">
        <v>52</v>
      </c>
      <c r="H548" s="42">
        <v>2</v>
      </c>
      <c r="I548" s="41">
        <v>6</v>
      </c>
      <c r="J548" s="43">
        <f t="shared" si="216"/>
        <v>0.1154</v>
      </c>
      <c r="K548" s="41">
        <v>26</v>
      </c>
      <c r="L548" s="41">
        <v>43</v>
      </c>
      <c r="M548" s="41">
        <v>4</v>
      </c>
      <c r="N548" s="41">
        <f t="shared" si="217"/>
        <v>60.465100000000007</v>
      </c>
      <c r="O548" s="41">
        <f t="shared" si="218"/>
        <v>9.3022999999999989</v>
      </c>
      <c r="P548" s="41">
        <v>125</v>
      </c>
      <c r="Q548" s="41">
        <v>95</v>
      </c>
      <c r="R548" s="41">
        <v>73</v>
      </c>
      <c r="S548" s="41">
        <v>59</v>
      </c>
      <c r="T548" s="57">
        <v>54</v>
      </c>
      <c r="U548" s="53">
        <f t="shared" si="219"/>
        <v>125</v>
      </c>
      <c r="V548" s="44">
        <f t="shared" si="220"/>
        <v>58.4</v>
      </c>
      <c r="W548" s="54">
        <v>31434</v>
      </c>
      <c r="X548" s="55">
        <v>15498</v>
      </c>
      <c r="Y548" s="41">
        <v>0.72444351093518577</v>
      </c>
      <c r="Z548" s="41">
        <f t="shared" si="221"/>
        <v>74.540000000000006</v>
      </c>
      <c r="AA548" s="41">
        <f t="shared" si="222"/>
        <v>0</v>
      </c>
      <c r="AB548" s="41">
        <f t="shared" si="223"/>
        <v>0.426315</v>
      </c>
      <c r="AC548" s="41" t="str">
        <f t="shared" si="224"/>
        <v/>
      </c>
      <c r="AD548" s="41" t="str">
        <f t="shared" si="225"/>
        <v/>
      </c>
      <c r="AE548" s="41">
        <f t="shared" si="226"/>
        <v>410</v>
      </c>
      <c r="AF548" s="41">
        <f t="shared" si="227"/>
        <v>410</v>
      </c>
      <c r="AG548" s="41">
        <f t="shared" si="228"/>
        <v>0</v>
      </c>
      <c r="AH548" s="41" t="str">
        <f t="shared" si="229"/>
        <v/>
      </c>
      <c r="AI548" s="41" t="str">
        <f t="shared" si="230"/>
        <v/>
      </c>
      <c r="AJ548" s="41" t="str">
        <f t="shared" si="231"/>
        <v/>
      </c>
      <c r="AK548" s="41" t="str">
        <f t="shared" si="232"/>
        <v/>
      </c>
      <c r="AL548" s="44">
        <f t="shared" si="233"/>
        <v>410</v>
      </c>
      <c r="AM548" s="44">
        <f t="shared" si="234"/>
        <v>463.72</v>
      </c>
      <c r="AN548" s="40">
        <f t="shared" si="235"/>
        <v>10713</v>
      </c>
      <c r="AO548" s="45">
        <f t="shared" si="236"/>
        <v>2.8574476651868366E-2</v>
      </c>
      <c r="AP548" s="40">
        <f t="shared" si="237"/>
        <v>79.637066428757137</v>
      </c>
      <c r="AQ548" s="41">
        <v>0</v>
      </c>
      <c r="AR548" s="40">
        <f t="shared" si="238"/>
        <v>8006</v>
      </c>
      <c r="AS548" s="40">
        <f t="shared" si="239"/>
        <v>520</v>
      </c>
      <c r="AT548" s="40">
        <f t="shared" si="240"/>
        <v>774.90000000000009</v>
      </c>
      <c r="AU548" s="40">
        <f t="shared" si="241"/>
        <v>7406</v>
      </c>
      <c r="AV548" s="46">
        <f t="shared" si="242"/>
        <v>8006</v>
      </c>
      <c r="AW548" s="40">
        <f>AX548-AV548</f>
        <v>0</v>
      </c>
      <c r="AX548" s="59">
        <f>IF(D548&gt;AV548,AV548+(D548-AV548),AV548)</f>
        <v>8006</v>
      </c>
    </row>
    <row r="549" spans="1:50" ht="15" customHeight="1" x14ac:dyDescent="0.25">
      <c r="A549" s="51">
        <v>57</v>
      </c>
      <c r="B549" s="51">
        <v>100</v>
      </c>
      <c r="C549" s="52" t="s">
        <v>306</v>
      </c>
      <c r="D549" s="39">
        <v>34028</v>
      </c>
      <c r="E549" s="40">
        <v>0</v>
      </c>
      <c r="F549" s="41">
        <v>132</v>
      </c>
      <c r="G549" s="40">
        <v>139</v>
      </c>
      <c r="H549" s="42">
        <v>2.1379999999999999</v>
      </c>
      <c r="I549" s="41">
        <v>0</v>
      </c>
      <c r="J549" s="43">
        <f t="shared" si="216"/>
        <v>0</v>
      </c>
      <c r="K549" s="41">
        <v>15</v>
      </c>
      <c r="L549" s="41">
        <v>69</v>
      </c>
      <c r="M549" s="41">
        <v>12</v>
      </c>
      <c r="N549" s="41">
        <f t="shared" si="217"/>
        <v>21.739100000000001</v>
      </c>
      <c r="O549" s="41">
        <f t="shared" si="218"/>
        <v>17.391300000000001</v>
      </c>
      <c r="P549" s="41">
        <v>144</v>
      </c>
      <c r="Q549" s="41">
        <v>191</v>
      </c>
      <c r="R549" s="41">
        <v>115</v>
      </c>
      <c r="S549" s="41">
        <v>98</v>
      </c>
      <c r="T549" s="57">
        <v>132</v>
      </c>
      <c r="U549" s="53">
        <f t="shared" si="219"/>
        <v>191</v>
      </c>
      <c r="V549" s="44">
        <f t="shared" si="220"/>
        <v>27.23</v>
      </c>
      <c r="W549" s="54">
        <v>19324</v>
      </c>
      <c r="X549" s="55">
        <v>22001</v>
      </c>
      <c r="Y549" s="41">
        <v>0.18891091387296002</v>
      </c>
      <c r="Z549" s="41">
        <f t="shared" si="221"/>
        <v>698.74210000000005</v>
      </c>
      <c r="AA549" s="41">
        <f t="shared" si="222"/>
        <v>0</v>
      </c>
      <c r="AB549" s="41">
        <f t="shared" si="223"/>
        <v>0.426315</v>
      </c>
      <c r="AC549" s="41" t="str">
        <f t="shared" si="224"/>
        <v/>
      </c>
      <c r="AD549" s="41" t="str">
        <f t="shared" si="225"/>
        <v/>
      </c>
      <c r="AE549" s="41">
        <f t="shared" si="226"/>
        <v>424.31299999999999</v>
      </c>
      <c r="AF549" s="41">
        <f t="shared" si="227"/>
        <v>424.31299999999999</v>
      </c>
      <c r="AG549" s="41">
        <f t="shared" si="228"/>
        <v>0</v>
      </c>
      <c r="AH549" s="41" t="str">
        <f t="shared" si="229"/>
        <v/>
      </c>
      <c r="AI549" s="41" t="str">
        <f t="shared" si="230"/>
        <v/>
      </c>
      <c r="AJ549" s="41" t="str">
        <f t="shared" si="231"/>
        <v/>
      </c>
      <c r="AK549" s="41" t="str">
        <f t="shared" si="232"/>
        <v/>
      </c>
      <c r="AL549" s="44">
        <f t="shared" si="233"/>
        <v>424.31</v>
      </c>
      <c r="AM549" s="44">
        <f t="shared" si="234"/>
        <v>479.91</v>
      </c>
      <c r="AN549" s="40">
        <f t="shared" si="235"/>
        <v>58469</v>
      </c>
      <c r="AO549" s="45">
        <f t="shared" si="236"/>
        <v>2.8574476651868366E-2</v>
      </c>
      <c r="AP549" s="40">
        <f t="shared" si="237"/>
        <v>698.38878384831469</v>
      </c>
      <c r="AQ549" s="41">
        <v>0</v>
      </c>
      <c r="AR549" s="40">
        <f t="shared" si="238"/>
        <v>34726</v>
      </c>
      <c r="AS549" s="40">
        <f t="shared" si="239"/>
        <v>1390</v>
      </c>
      <c r="AT549" s="40">
        <f t="shared" si="240"/>
        <v>1100.05</v>
      </c>
      <c r="AU549" s="40">
        <f t="shared" si="241"/>
        <v>32928</v>
      </c>
      <c r="AV549" s="46">
        <f t="shared" si="242"/>
        <v>34726</v>
      </c>
      <c r="AW549" s="40">
        <f>AX549-AV549</f>
        <v>0</v>
      </c>
      <c r="AX549" s="59">
        <f>IF(D549&gt;AV549,AV549+(D549-AV549),AV549)</f>
        <v>34726</v>
      </c>
    </row>
    <row r="550" spans="1:50" ht="15" customHeight="1" x14ac:dyDescent="0.25">
      <c r="A550" s="51">
        <v>57</v>
      </c>
      <c r="B550" s="51">
        <v>500</v>
      </c>
      <c r="C550" s="52" t="s">
        <v>722</v>
      </c>
      <c r="D550" s="39">
        <v>70593</v>
      </c>
      <c r="E550" s="40">
        <v>0</v>
      </c>
      <c r="F550" s="41">
        <v>279</v>
      </c>
      <c r="G550" s="40">
        <v>266</v>
      </c>
      <c r="H550" s="42">
        <v>2.198</v>
      </c>
      <c r="I550" s="41">
        <v>77</v>
      </c>
      <c r="J550" s="43">
        <f t="shared" si="216"/>
        <v>0.28949999999999998</v>
      </c>
      <c r="K550" s="41">
        <v>29</v>
      </c>
      <c r="L550" s="41">
        <v>101</v>
      </c>
      <c r="M550" s="41">
        <v>31</v>
      </c>
      <c r="N550" s="41">
        <f t="shared" si="217"/>
        <v>28.712900000000001</v>
      </c>
      <c r="O550" s="41">
        <f t="shared" si="218"/>
        <v>30.693100000000001</v>
      </c>
      <c r="P550" s="41">
        <v>337</v>
      </c>
      <c r="Q550" s="41">
        <v>388</v>
      </c>
      <c r="R550" s="41">
        <v>298</v>
      </c>
      <c r="S550" s="41">
        <v>272</v>
      </c>
      <c r="T550" s="57">
        <v>279</v>
      </c>
      <c r="U550" s="53">
        <f t="shared" si="219"/>
        <v>388</v>
      </c>
      <c r="V550" s="44">
        <f t="shared" si="220"/>
        <v>31.44</v>
      </c>
      <c r="W550" s="54">
        <v>161436</v>
      </c>
      <c r="X550" s="55">
        <v>49037</v>
      </c>
      <c r="Y550" s="41">
        <v>0.83546834966030725</v>
      </c>
      <c r="Z550" s="41">
        <f t="shared" si="221"/>
        <v>333.94439999999997</v>
      </c>
      <c r="AA550" s="41">
        <f t="shared" si="222"/>
        <v>0</v>
      </c>
      <c r="AB550" s="41">
        <f t="shared" si="223"/>
        <v>0.426315</v>
      </c>
      <c r="AC550" s="41" t="str">
        <f t="shared" si="224"/>
        <v/>
      </c>
      <c r="AD550" s="41" t="str">
        <f t="shared" si="225"/>
        <v/>
      </c>
      <c r="AE550" s="41">
        <f t="shared" si="226"/>
        <v>470.92200000000003</v>
      </c>
      <c r="AF550" s="41">
        <f t="shared" si="227"/>
        <v>470.92200000000003</v>
      </c>
      <c r="AG550" s="41">
        <f t="shared" si="228"/>
        <v>0</v>
      </c>
      <c r="AH550" s="41" t="str">
        <f t="shared" si="229"/>
        <v/>
      </c>
      <c r="AI550" s="41" t="str">
        <f t="shared" si="230"/>
        <v/>
      </c>
      <c r="AJ550" s="41" t="str">
        <f t="shared" si="231"/>
        <v/>
      </c>
      <c r="AK550" s="41" t="str">
        <f t="shared" si="232"/>
        <v/>
      </c>
      <c r="AL550" s="44">
        <f t="shared" si="233"/>
        <v>470.92</v>
      </c>
      <c r="AM550" s="44">
        <f t="shared" si="234"/>
        <v>532.63</v>
      </c>
      <c r="AN550" s="40">
        <f t="shared" si="235"/>
        <v>72857</v>
      </c>
      <c r="AO550" s="45">
        <f t="shared" si="236"/>
        <v>2.8574476651868366E-2</v>
      </c>
      <c r="AP550" s="40">
        <f t="shared" si="237"/>
        <v>64.692615139829982</v>
      </c>
      <c r="AQ550" s="41">
        <v>0</v>
      </c>
      <c r="AR550" s="40">
        <f t="shared" si="238"/>
        <v>70658</v>
      </c>
      <c r="AS550" s="40">
        <f t="shared" si="239"/>
        <v>2660</v>
      </c>
      <c r="AT550" s="40">
        <f t="shared" si="240"/>
        <v>2451.85</v>
      </c>
      <c r="AU550" s="40">
        <f t="shared" si="241"/>
        <v>68141</v>
      </c>
      <c r="AV550" s="46">
        <f t="shared" si="242"/>
        <v>70658</v>
      </c>
      <c r="AW550" s="40">
        <f>AX550-AV550</f>
        <v>0</v>
      </c>
      <c r="AX550" s="59">
        <f>IF(D550&gt;AV550,AV550+(D550-AV550),AV550)</f>
        <v>70658</v>
      </c>
    </row>
    <row r="551" spans="1:50" ht="15" customHeight="1" x14ac:dyDescent="0.25">
      <c r="A551" s="51">
        <v>57</v>
      </c>
      <c r="B551" s="51">
        <v>600</v>
      </c>
      <c r="C551" s="52" t="s">
        <v>757</v>
      </c>
      <c r="D551" s="39">
        <v>3240782</v>
      </c>
      <c r="E551" s="40">
        <v>0</v>
      </c>
      <c r="F551" s="41">
        <v>8573</v>
      </c>
      <c r="G551" s="40">
        <v>9071</v>
      </c>
      <c r="H551" s="42">
        <v>2.137</v>
      </c>
      <c r="I551" s="41">
        <v>9056</v>
      </c>
      <c r="J551" s="43">
        <f t="shared" si="216"/>
        <v>0.99829999999999997</v>
      </c>
      <c r="K551" s="41">
        <v>896</v>
      </c>
      <c r="L551" s="41">
        <v>4336</v>
      </c>
      <c r="M551" s="41">
        <v>1355</v>
      </c>
      <c r="N551" s="41">
        <f t="shared" si="217"/>
        <v>20.664200000000001</v>
      </c>
      <c r="O551" s="41">
        <f t="shared" si="218"/>
        <v>31.25</v>
      </c>
      <c r="P551" s="41">
        <v>8618</v>
      </c>
      <c r="Q551" s="41">
        <v>9105</v>
      </c>
      <c r="R551" s="41">
        <v>8010</v>
      </c>
      <c r="S551" s="41">
        <v>8410</v>
      </c>
      <c r="T551" s="53">
        <v>8573</v>
      </c>
      <c r="U551" s="53">
        <f t="shared" si="219"/>
        <v>9105</v>
      </c>
      <c r="V551" s="44">
        <f t="shared" si="220"/>
        <v>0.37</v>
      </c>
      <c r="W551" s="54">
        <v>5392604</v>
      </c>
      <c r="X551" s="55">
        <v>2588776</v>
      </c>
      <c r="Y551" s="41">
        <v>5.2113585082247482</v>
      </c>
      <c r="Z551" s="41">
        <f t="shared" si="221"/>
        <v>1645.0605</v>
      </c>
      <c r="AA551" s="41">
        <f t="shared" si="222"/>
        <v>0</v>
      </c>
      <c r="AB551" s="41">
        <f t="shared" si="223"/>
        <v>0.426315</v>
      </c>
      <c r="AC551" s="41" t="str">
        <f t="shared" si="224"/>
        <v/>
      </c>
      <c r="AD551" s="41" t="str">
        <f t="shared" si="225"/>
        <v/>
      </c>
      <c r="AE551" s="41" t="str">
        <f t="shared" si="226"/>
        <v/>
      </c>
      <c r="AF551" s="41" t="str">
        <f t="shared" si="227"/>
        <v/>
      </c>
      <c r="AG551" s="41">
        <f t="shared" si="228"/>
        <v>651.77882218000002</v>
      </c>
      <c r="AH551" s="41" t="str">
        <f t="shared" si="229"/>
        <v/>
      </c>
      <c r="AI551" s="41" t="str">
        <f t="shared" si="230"/>
        <v/>
      </c>
      <c r="AJ551" s="41" t="str">
        <f t="shared" si="231"/>
        <v/>
      </c>
      <c r="AK551" s="41" t="str">
        <f t="shared" si="232"/>
        <v/>
      </c>
      <c r="AL551" s="44">
        <f t="shared" si="233"/>
        <v>651.78</v>
      </c>
      <c r="AM551" s="44">
        <f t="shared" si="234"/>
        <v>737.18</v>
      </c>
      <c r="AN551" s="40">
        <f t="shared" si="235"/>
        <v>4388012</v>
      </c>
      <c r="AO551" s="45">
        <f t="shared" si="236"/>
        <v>2.8574476651868366E-2</v>
      </c>
      <c r="AP551" s="40">
        <f t="shared" si="237"/>
        <v>32781.496849322946</v>
      </c>
      <c r="AQ551" s="41">
        <v>0</v>
      </c>
      <c r="AR551" s="40">
        <f t="shared" si="238"/>
        <v>3273563</v>
      </c>
      <c r="AS551" s="40">
        <f t="shared" si="239"/>
        <v>90710</v>
      </c>
      <c r="AT551" s="40">
        <f t="shared" si="240"/>
        <v>129438.8</v>
      </c>
      <c r="AU551" s="40">
        <f t="shared" si="241"/>
        <v>3150072</v>
      </c>
      <c r="AV551" s="46">
        <f t="shared" si="242"/>
        <v>3273563</v>
      </c>
      <c r="AW551" s="40">
        <f>AX551-AV551</f>
        <v>0</v>
      </c>
      <c r="AX551" s="59">
        <f>IF(D551&gt;AV551,AV551+(D551-AV551),AV551)</f>
        <v>3273563</v>
      </c>
    </row>
    <row r="552" spans="1:50" ht="15" customHeight="1" x14ac:dyDescent="0.25">
      <c r="A552" s="51">
        <v>58</v>
      </c>
      <c r="B552" s="51">
        <v>100</v>
      </c>
      <c r="C552" s="52" t="s">
        <v>27</v>
      </c>
      <c r="D552" s="39">
        <v>88803</v>
      </c>
      <c r="E552" s="40">
        <v>0</v>
      </c>
      <c r="F552" s="41">
        <v>364</v>
      </c>
      <c r="G552" s="40">
        <v>348</v>
      </c>
      <c r="H552" s="42">
        <v>2.0470000000000002</v>
      </c>
      <c r="I552" s="41">
        <v>87</v>
      </c>
      <c r="J552" s="43">
        <f t="shared" si="216"/>
        <v>0.25</v>
      </c>
      <c r="K552" s="41">
        <v>81</v>
      </c>
      <c r="L552" s="41">
        <v>202</v>
      </c>
      <c r="M552" s="41">
        <v>44</v>
      </c>
      <c r="N552" s="41">
        <f t="shared" si="217"/>
        <v>40.099000000000004</v>
      </c>
      <c r="O552" s="41">
        <f t="shared" si="218"/>
        <v>21.7822</v>
      </c>
      <c r="P552" s="41">
        <v>287</v>
      </c>
      <c r="Q552" s="41">
        <v>350</v>
      </c>
      <c r="R552" s="41">
        <v>343</v>
      </c>
      <c r="S552" s="41">
        <v>368</v>
      </c>
      <c r="T552" s="57">
        <v>364</v>
      </c>
      <c r="U552" s="53">
        <f t="shared" si="219"/>
        <v>368</v>
      </c>
      <c r="V552" s="44">
        <f t="shared" si="220"/>
        <v>5.43</v>
      </c>
      <c r="W552" s="54">
        <v>155886</v>
      </c>
      <c r="X552" s="55">
        <v>170089</v>
      </c>
      <c r="Y552" s="41">
        <v>1.2652170589207363</v>
      </c>
      <c r="Z552" s="41">
        <f t="shared" si="221"/>
        <v>287.6977</v>
      </c>
      <c r="AA552" s="41">
        <f t="shared" si="222"/>
        <v>0</v>
      </c>
      <c r="AB552" s="41">
        <f t="shared" si="223"/>
        <v>0.426315</v>
      </c>
      <c r="AC552" s="41" t="str">
        <f t="shared" si="224"/>
        <v/>
      </c>
      <c r="AD552" s="41" t="str">
        <f t="shared" si="225"/>
        <v/>
      </c>
      <c r="AE552" s="41">
        <f t="shared" si="226"/>
        <v>501.01599999999996</v>
      </c>
      <c r="AF552" s="41">
        <f t="shared" si="227"/>
        <v>501.01599999999996</v>
      </c>
      <c r="AG552" s="41">
        <f t="shared" si="228"/>
        <v>0</v>
      </c>
      <c r="AH552" s="41" t="str">
        <f t="shared" si="229"/>
        <v/>
      </c>
      <c r="AI552" s="41" t="str">
        <f t="shared" si="230"/>
        <v/>
      </c>
      <c r="AJ552" s="41" t="str">
        <f t="shared" si="231"/>
        <v/>
      </c>
      <c r="AK552" s="41" t="str">
        <f t="shared" si="232"/>
        <v/>
      </c>
      <c r="AL552" s="44">
        <f t="shared" si="233"/>
        <v>501.02</v>
      </c>
      <c r="AM552" s="44">
        <f t="shared" si="234"/>
        <v>566.66999999999996</v>
      </c>
      <c r="AN552" s="40">
        <f t="shared" si="235"/>
        <v>130745</v>
      </c>
      <c r="AO552" s="45">
        <f t="shared" si="236"/>
        <v>2.8574476651868366E-2</v>
      </c>
      <c r="AP552" s="40">
        <f t="shared" si="237"/>
        <v>1198.470699732663</v>
      </c>
      <c r="AQ552" s="41">
        <v>0</v>
      </c>
      <c r="AR552" s="40">
        <f t="shared" si="238"/>
        <v>90001</v>
      </c>
      <c r="AS552" s="40">
        <f t="shared" si="239"/>
        <v>3480</v>
      </c>
      <c r="AT552" s="40">
        <f t="shared" si="240"/>
        <v>8504.4500000000007</v>
      </c>
      <c r="AU552" s="40">
        <f t="shared" si="241"/>
        <v>85323</v>
      </c>
      <c r="AV552" s="46">
        <f t="shared" si="242"/>
        <v>90001</v>
      </c>
      <c r="AW552" s="40">
        <f>AX552-AV552</f>
        <v>0</v>
      </c>
      <c r="AX552" s="59">
        <f>IF(D552&gt;AV552,AV552+(D552-AV552),AV552)</f>
        <v>90001</v>
      </c>
    </row>
    <row r="553" spans="1:50" ht="15" customHeight="1" x14ac:dyDescent="0.25">
      <c r="A553" s="51">
        <v>58</v>
      </c>
      <c r="B553" s="51">
        <v>400</v>
      </c>
      <c r="C553" s="52" t="s">
        <v>92</v>
      </c>
      <c r="D553" s="39">
        <v>23399</v>
      </c>
      <c r="E553" s="40">
        <v>0</v>
      </c>
      <c r="F553" s="41">
        <v>139</v>
      </c>
      <c r="G553" s="40">
        <v>126</v>
      </c>
      <c r="H553" s="42">
        <v>2.7389999999999999</v>
      </c>
      <c r="I553" s="41">
        <v>41</v>
      </c>
      <c r="J553" s="43">
        <f t="shared" si="216"/>
        <v>0.32540000000000002</v>
      </c>
      <c r="K553" s="41">
        <v>22</v>
      </c>
      <c r="L553" s="41">
        <v>50</v>
      </c>
      <c r="M553" s="41">
        <v>8</v>
      </c>
      <c r="N553" s="41">
        <f t="shared" si="217"/>
        <v>44</v>
      </c>
      <c r="O553" s="41">
        <f t="shared" si="218"/>
        <v>16</v>
      </c>
      <c r="P553" s="41">
        <v>113</v>
      </c>
      <c r="Q553" s="41">
        <v>93</v>
      </c>
      <c r="R553" s="41">
        <v>125</v>
      </c>
      <c r="S553" s="41">
        <v>156</v>
      </c>
      <c r="T553" s="57">
        <v>139</v>
      </c>
      <c r="U553" s="53">
        <f t="shared" si="219"/>
        <v>156</v>
      </c>
      <c r="V553" s="44">
        <f t="shared" si="220"/>
        <v>19.23</v>
      </c>
      <c r="W553" s="54">
        <v>69983</v>
      </c>
      <c r="X553" s="55">
        <v>26143</v>
      </c>
      <c r="Y553" s="41">
        <v>1.0121768903948589</v>
      </c>
      <c r="Z553" s="41">
        <f t="shared" si="221"/>
        <v>137.3278</v>
      </c>
      <c r="AA553" s="41">
        <f t="shared" si="222"/>
        <v>0</v>
      </c>
      <c r="AB553" s="41">
        <f t="shared" si="223"/>
        <v>0.426315</v>
      </c>
      <c r="AC553" s="41" t="str">
        <f t="shared" si="224"/>
        <v/>
      </c>
      <c r="AD553" s="41" t="str">
        <f t="shared" si="225"/>
        <v/>
      </c>
      <c r="AE553" s="41">
        <f t="shared" si="226"/>
        <v>419.54199999999997</v>
      </c>
      <c r="AF553" s="41">
        <f t="shared" si="227"/>
        <v>419.54199999999997</v>
      </c>
      <c r="AG553" s="41">
        <f t="shared" si="228"/>
        <v>0</v>
      </c>
      <c r="AH553" s="41" t="str">
        <f t="shared" si="229"/>
        <v/>
      </c>
      <c r="AI553" s="41" t="str">
        <f t="shared" si="230"/>
        <v/>
      </c>
      <c r="AJ553" s="41" t="str">
        <f t="shared" si="231"/>
        <v/>
      </c>
      <c r="AK553" s="41" t="str">
        <f t="shared" si="232"/>
        <v/>
      </c>
      <c r="AL553" s="44">
        <f t="shared" si="233"/>
        <v>419.54</v>
      </c>
      <c r="AM553" s="44">
        <f t="shared" si="234"/>
        <v>474.51</v>
      </c>
      <c r="AN553" s="40">
        <f t="shared" si="235"/>
        <v>29953</v>
      </c>
      <c r="AO553" s="45">
        <f t="shared" si="236"/>
        <v>2.8574476651868366E-2</v>
      </c>
      <c r="AP553" s="40">
        <f t="shared" si="237"/>
        <v>187.27711997634526</v>
      </c>
      <c r="AQ553" s="41">
        <v>0</v>
      </c>
      <c r="AR553" s="40">
        <f t="shared" si="238"/>
        <v>23586</v>
      </c>
      <c r="AS553" s="40">
        <f t="shared" si="239"/>
        <v>1260</v>
      </c>
      <c r="AT553" s="40">
        <f t="shared" si="240"/>
        <v>1307.1500000000001</v>
      </c>
      <c r="AU553" s="40">
        <f t="shared" si="241"/>
        <v>22139</v>
      </c>
      <c r="AV553" s="46">
        <f t="shared" si="242"/>
        <v>23586</v>
      </c>
      <c r="AW553" s="40">
        <f>AX553-AV553</f>
        <v>0</v>
      </c>
      <c r="AX553" s="59">
        <f>IF(D553&gt;AV553,AV553+(D553-AV553),AV553)</f>
        <v>23586</v>
      </c>
    </row>
    <row r="554" spans="1:50" ht="15" customHeight="1" x14ac:dyDescent="0.25">
      <c r="A554" s="51">
        <v>58</v>
      </c>
      <c r="B554" s="51">
        <v>500</v>
      </c>
      <c r="C554" s="52" t="s">
        <v>103</v>
      </c>
      <c r="D554" s="39">
        <v>14080</v>
      </c>
      <c r="E554" s="40">
        <v>0</v>
      </c>
      <c r="F554" s="41">
        <v>102</v>
      </c>
      <c r="G554" s="40">
        <v>98</v>
      </c>
      <c r="H554" s="42">
        <v>2.3330000000000002</v>
      </c>
      <c r="I554" s="41">
        <v>85</v>
      </c>
      <c r="J554" s="43">
        <f t="shared" si="216"/>
        <v>0.86729999999999996</v>
      </c>
      <c r="K554" s="41">
        <v>12</v>
      </c>
      <c r="L554" s="41">
        <v>37</v>
      </c>
      <c r="M554" s="41">
        <v>4</v>
      </c>
      <c r="N554" s="41">
        <f t="shared" si="217"/>
        <v>32.432400000000001</v>
      </c>
      <c r="O554" s="41">
        <f t="shared" si="218"/>
        <v>10.8108</v>
      </c>
      <c r="P554" s="41">
        <v>130</v>
      </c>
      <c r="Q554" s="41">
        <v>130</v>
      </c>
      <c r="R554" s="41">
        <v>89</v>
      </c>
      <c r="S554" s="41">
        <v>102</v>
      </c>
      <c r="T554" s="57">
        <v>102</v>
      </c>
      <c r="U554" s="53">
        <f t="shared" si="219"/>
        <v>130</v>
      </c>
      <c r="V554" s="44">
        <f t="shared" si="220"/>
        <v>24.62</v>
      </c>
      <c r="W554" s="54">
        <v>97876</v>
      </c>
      <c r="X554" s="55">
        <v>40473</v>
      </c>
      <c r="Y554" s="41">
        <v>0.99835057150843942</v>
      </c>
      <c r="Z554" s="41">
        <f t="shared" si="221"/>
        <v>102.16849999999999</v>
      </c>
      <c r="AA554" s="41">
        <f t="shared" si="222"/>
        <v>0</v>
      </c>
      <c r="AB554" s="41">
        <f t="shared" si="223"/>
        <v>0.426315</v>
      </c>
      <c r="AC554" s="41" t="str">
        <f t="shared" si="224"/>
        <v/>
      </c>
      <c r="AD554" s="41" t="str">
        <f t="shared" si="225"/>
        <v/>
      </c>
      <c r="AE554" s="41">
        <f t="shared" si="226"/>
        <v>410</v>
      </c>
      <c r="AF554" s="41">
        <f t="shared" si="227"/>
        <v>410</v>
      </c>
      <c r="AG554" s="41">
        <f t="shared" si="228"/>
        <v>0</v>
      </c>
      <c r="AH554" s="41" t="str">
        <f t="shared" si="229"/>
        <v/>
      </c>
      <c r="AI554" s="41" t="str">
        <f t="shared" si="230"/>
        <v/>
      </c>
      <c r="AJ554" s="41" t="str">
        <f t="shared" si="231"/>
        <v/>
      </c>
      <c r="AK554" s="41" t="str">
        <f t="shared" si="232"/>
        <v/>
      </c>
      <c r="AL554" s="44">
        <f t="shared" si="233"/>
        <v>410</v>
      </c>
      <c r="AM554" s="44">
        <f t="shared" si="234"/>
        <v>463.72</v>
      </c>
      <c r="AN554" s="40">
        <f t="shared" si="235"/>
        <v>3719</v>
      </c>
      <c r="AO554" s="45">
        <f t="shared" si="236"/>
        <v>2.8574476651868366E-2</v>
      </c>
      <c r="AP554" s="40">
        <f t="shared" si="237"/>
        <v>-296.06015259000816</v>
      </c>
      <c r="AQ554" s="41">
        <v>0</v>
      </c>
      <c r="AR554" s="40">
        <f t="shared" si="238"/>
        <v>3719</v>
      </c>
      <c r="AS554" s="40">
        <f t="shared" si="239"/>
        <v>980</v>
      </c>
      <c r="AT554" s="40">
        <f t="shared" si="240"/>
        <v>2023.65</v>
      </c>
      <c r="AU554" s="40">
        <f t="shared" si="241"/>
        <v>13100</v>
      </c>
      <c r="AV554" s="46">
        <f t="shared" si="242"/>
        <v>13100</v>
      </c>
      <c r="AW554" s="40">
        <f>AX554-AV554</f>
        <v>980</v>
      </c>
      <c r="AX554" s="59">
        <f>IF(D554&gt;AV554,AV554+(D554-AV554),AV554)</f>
        <v>14080</v>
      </c>
    </row>
    <row r="555" spans="1:50" ht="15" customHeight="1" x14ac:dyDescent="0.25">
      <c r="A555" s="51">
        <v>58</v>
      </c>
      <c r="B555" s="51">
        <v>700</v>
      </c>
      <c r="C555" s="52" t="s">
        <v>199</v>
      </c>
      <c r="D555" s="39">
        <v>929</v>
      </c>
      <c r="E555" s="40">
        <v>0</v>
      </c>
      <c r="F555" s="41">
        <v>35</v>
      </c>
      <c r="G555" s="40">
        <v>37</v>
      </c>
      <c r="H555" s="42">
        <v>2.3130000000000002</v>
      </c>
      <c r="I555" s="41">
        <v>0</v>
      </c>
      <c r="J555" s="43">
        <f t="shared" si="216"/>
        <v>0</v>
      </c>
      <c r="K555" s="41">
        <v>7</v>
      </c>
      <c r="L555" s="41">
        <v>25</v>
      </c>
      <c r="M555" s="41">
        <v>1</v>
      </c>
      <c r="N555" s="41">
        <f t="shared" si="217"/>
        <v>28.000000000000004</v>
      </c>
      <c r="O555" s="41">
        <f t="shared" si="218"/>
        <v>4</v>
      </c>
      <c r="P555" s="41">
        <v>56</v>
      </c>
      <c r="Q555" s="41">
        <v>48</v>
      </c>
      <c r="R555" s="41">
        <v>36</v>
      </c>
      <c r="S555" s="41">
        <v>40</v>
      </c>
      <c r="T555" s="57">
        <v>35</v>
      </c>
      <c r="U555" s="53">
        <f t="shared" si="219"/>
        <v>56</v>
      </c>
      <c r="V555" s="44">
        <f t="shared" si="220"/>
        <v>33.93</v>
      </c>
      <c r="W555" s="54">
        <v>46290</v>
      </c>
      <c r="X555" s="55">
        <v>12715</v>
      </c>
      <c r="Y555" s="41">
        <v>1.3218084408113089</v>
      </c>
      <c r="Z555" s="41">
        <f t="shared" si="221"/>
        <v>26.478899999999999</v>
      </c>
      <c r="AA555" s="41">
        <f t="shared" si="222"/>
        <v>200</v>
      </c>
      <c r="AB555" s="41">
        <f t="shared" si="223"/>
        <v>0.426315</v>
      </c>
      <c r="AC555" s="41" t="str">
        <f t="shared" si="224"/>
        <v/>
      </c>
      <c r="AD555" s="41" t="str">
        <f t="shared" si="225"/>
        <v/>
      </c>
      <c r="AE555" s="41">
        <f t="shared" si="226"/>
        <v>610</v>
      </c>
      <c r="AF555" s="41">
        <f t="shared" si="227"/>
        <v>610</v>
      </c>
      <c r="AG555" s="41">
        <f t="shared" si="228"/>
        <v>0</v>
      </c>
      <c r="AH555" s="41" t="str">
        <f t="shared" si="229"/>
        <v/>
      </c>
      <c r="AI555" s="41" t="str">
        <f t="shared" si="230"/>
        <v/>
      </c>
      <c r="AJ555" s="41" t="str">
        <f t="shared" si="231"/>
        <v/>
      </c>
      <c r="AK555" s="41" t="str">
        <f t="shared" si="232"/>
        <v/>
      </c>
      <c r="AL555" s="44">
        <f t="shared" si="233"/>
        <v>610</v>
      </c>
      <c r="AM555" s="44">
        <f t="shared" si="234"/>
        <v>689.93</v>
      </c>
      <c r="AN555" s="40">
        <f t="shared" si="235"/>
        <v>5793</v>
      </c>
      <c r="AO555" s="45">
        <f t="shared" si="236"/>
        <v>2.8574476651868366E-2</v>
      </c>
      <c r="AP555" s="40">
        <f t="shared" si="237"/>
        <v>138.98625443468774</v>
      </c>
      <c r="AQ555" s="41">
        <v>0</v>
      </c>
      <c r="AR555" s="40">
        <f t="shared" si="238"/>
        <v>1068</v>
      </c>
      <c r="AS555" s="40">
        <f t="shared" si="239"/>
        <v>370</v>
      </c>
      <c r="AT555" s="40">
        <f t="shared" si="240"/>
        <v>635.75</v>
      </c>
      <c r="AU555" s="40">
        <f t="shared" si="241"/>
        <v>559</v>
      </c>
      <c r="AV555" s="46">
        <f t="shared" si="242"/>
        <v>1068</v>
      </c>
      <c r="AW555" s="40">
        <f>AX555-AV555</f>
        <v>0</v>
      </c>
      <c r="AX555" s="59">
        <f>IF(D555&gt;AV555,AV555+(D555-AV555),AV555)</f>
        <v>1068</v>
      </c>
    </row>
    <row r="556" spans="1:50" ht="15" customHeight="1" x14ac:dyDescent="0.25">
      <c r="A556" s="51">
        <v>58</v>
      </c>
      <c r="B556" s="51">
        <v>900</v>
      </c>
      <c r="C556" s="52" t="s">
        <v>264</v>
      </c>
      <c r="D556" s="39">
        <v>47955</v>
      </c>
      <c r="E556" s="40">
        <v>0</v>
      </c>
      <c r="F556" s="41">
        <v>315</v>
      </c>
      <c r="G556" s="40">
        <v>305</v>
      </c>
      <c r="H556" s="42">
        <v>2.2930000000000001</v>
      </c>
      <c r="I556" s="41">
        <v>273</v>
      </c>
      <c r="J556" s="43">
        <f t="shared" si="216"/>
        <v>0.89510000000000001</v>
      </c>
      <c r="K556" s="41">
        <v>33</v>
      </c>
      <c r="L556" s="41">
        <v>162</v>
      </c>
      <c r="M556" s="41">
        <v>28</v>
      </c>
      <c r="N556" s="41">
        <f t="shared" si="217"/>
        <v>20.3704</v>
      </c>
      <c r="O556" s="41">
        <f t="shared" si="218"/>
        <v>17.283999999999999</v>
      </c>
      <c r="P556" s="41">
        <v>192</v>
      </c>
      <c r="Q556" s="41">
        <v>202</v>
      </c>
      <c r="R556" s="41">
        <v>242</v>
      </c>
      <c r="S556" s="41">
        <v>314</v>
      </c>
      <c r="T556" s="57">
        <v>315</v>
      </c>
      <c r="U556" s="53">
        <f t="shared" si="219"/>
        <v>315</v>
      </c>
      <c r="V556" s="44">
        <f t="shared" si="220"/>
        <v>3.17</v>
      </c>
      <c r="W556" s="54">
        <v>235312</v>
      </c>
      <c r="X556" s="55">
        <v>111247</v>
      </c>
      <c r="Y556" s="41">
        <v>2.9218482865557678</v>
      </c>
      <c r="Z556" s="41">
        <f t="shared" si="221"/>
        <v>107.8085</v>
      </c>
      <c r="AA556" s="41">
        <f t="shared" si="222"/>
        <v>0</v>
      </c>
      <c r="AB556" s="41">
        <f t="shared" si="223"/>
        <v>0.426315</v>
      </c>
      <c r="AC556" s="41" t="str">
        <f t="shared" si="224"/>
        <v/>
      </c>
      <c r="AD556" s="41" t="str">
        <f t="shared" si="225"/>
        <v/>
      </c>
      <c r="AE556" s="41">
        <f t="shared" si="226"/>
        <v>485.23500000000001</v>
      </c>
      <c r="AF556" s="41">
        <f t="shared" si="227"/>
        <v>485.23500000000001</v>
      </c>
      <c r="AG556" s="41">
        <f t="shared" si="228"/>
        <v>0</v>
      </c>
      <c r="AH556" s="41" t="str">
        <f t="shared" si="229"/>
        <v/>
      </c>
      <c r="AI556" s="41" t="str">
        <f t="shared" si="230"/>
        <v/>
      </c>
      <c r="AJ556" s="41" t="str">
        <f t="shared" si="231"/>
        <v/>
      </c>
      <c r="AK556" s="41" t="str">
        <f t="shared" si="232"/>
        <v/>
      </c>
      <c r="AL556" s="44">
        <f t="shared" si="233"/>
        <v>485.24</v>
      </c>
      <c r="AM556" s="44">
        <f t="shared" si="234"/>
        <v>548.82000000000005</v>
      </c>
      <c r="AN556" s="40">
        <f t="shared" si="235"/>
        <v>67073</v>
      </c>
      <c r="AO556" s="45">
        <f t="shared" si="236"/>
        <v>2.8574476651868366E-2</v>
      </c>
      <c r="AP556" s="40">
        <f t="shared" si="237"/>
        <v>546.28684463041941</v>
      </c>
      <c r="AQ556" s="41">
        <v>0</v>
      </c>
      <c r="AR556" s="40">
        <f t="shared" si="238"/>
        <v>48501</v>
      </c>
      <c r="AS556" s="40">
        <f t="shared" si="239"/>
        <v>3050</v>
      </c>
      <c r="AT556" s="40">
        <f t="shared" si="240"/>
        <v>5562.35</v>
      </c>
      <c r="AU556" s="40">
        <f t="shared" si="241"/>
        <v>44905</v>
      </c>
      <c r="AV556" s="46">
        <f t="shared" si="242"/>
        <v>48501</v>
      </c>
      <c r="AW556" s="40">
        <f>AX556-AV556</f>
        <v>0</v>
      </c>
      <c r="AX556" s="59">
        <f>IF(D556&gt;AV556,AV556+(D556-AV556),AV556)</f>
        <v>48501</v>
      </c>
    </row>
    <row r="557" spans="1:50" ht="15" customHeight="1" x14ac:dyDescent="0.25">
      <c r="A557" s="51">
        <v>58</v>
      </c>
      <c r="B557" s="51">
        <v>1100</v>
      </c>
      <c r="C557" s="52" t="s">
        <v>355</v>
      </c>
      <c r="D557" s="39">
        <v>15460</v>
      </c>
      <c r="E557" s="40">
        <v>0</v>
      </c>
      <c r="F557" s="41">
        <v>71</v>
      </c>
      <c r="G557" s="40">
        <v>89</v>
      </c>
      <c r="H557" s="42">
        <v>2.472</v>
      </c>
      <c r="I557" s="41">
        <v>0</v>
      </c>
      <c r="J557" s="43">
        <f t="shared" si="216"/>
        <v>0</v>
      </c>
      <c r="K557" s="41">
        <v>20</v>
      </c>
      <c r="L557" s="41">
        <v>37</v>
      </c>
      <c r="M557" s="41">
        <v>0</v>
      </c>
      <c r="N557" s="41">
        <f t="shared" si="217"/>
        <v>54.054100000000005</v>
      </c>
      <c r="O557" s="41">
        <f t="shared" si="218"/>
        <v>0</v>
      </c>
      <c r="P557" s="41">
        <v>56</v>
      </c>
      <c r="Q557" s="41">
        <v>61</v>
      </c>
      <c r="R557" s="41">
        <v>78</v>
      </c>
      <c r="S557" s="41">
        <v>101</v>
      </c>
      <c r="T557" s="57">
        <v>71</v>
      </c>
      <c r="U557" s="53">
        <f t="shared" si="219"/>
        <v>101</v>
      </c>
      <c r="V557" s="44">
        <f t="shared" si="220"/>
        <v>11.88</v>
      </c>
      <c r="W557" s="54">
        <v>28775</v>
      </c>
      <c r="X557" s="55">
        <v>24189</v>
      </c>
      <c r="Y557" s="41">
        <v>0.28771214384004867</v>
      </c>
      <c r="Z557" s="41">
        <f t="shared" si="221"/>
        <v>246.77440000000001</v>
      </c>
      <c r="AA557" s="41">
        <f t="shared" si="222"/>
        <v>0</v>
      </c>
      <c r="AB557" s="41">
        <f t="shared" si="223"/>
        <v>0.426315</v>
      </c>
      <c r="AC557" s="41" t="str">
        <f t="shared" si="224"/>
        <v/>
      </c>
      <c r="AD557" s="41" t="str">
        <f t="shared" si="225"/>
        <v/>
      </c>
      <c r="AE557" s="41">
        <f t="shared" si="226"/>
        <v>410</v>
      </c>
      <c r="AF557" s="41">
        <f t="shared" si="227"/>
        <v>410</v>
      </c>
      <c r="AG557" s="41">
        <f t="shared" si="228"/>
        <v>0</v>
      </c>
      <c r="AH557" s="41" t="str">
        <f t="shared" si="229"/>
        <v/>
      </c>
      <c r="AI557" s="41" t="str">
        <f t="shared" si="230"/>
        <v/>
      </c>
      <c r="AJ557" s="41" t="str">
        <f t="shared" si="231"/>
        <v/>
      </c>
      <c r="AK557" s="41" t="str">
        <f t="shared" si="232"/>
        <v/>
      </c>
      <c r="AL557" s="44">
        <f t="shared" si="233"/>
        <v>410</v>
      </c>
      <c r="AM557" s="44">
        <f t="shared" si="234"/>
        <v>463.72</v>
      </c>
      <c r="AN557" s="40">
        <f t="shared" si="235"/>
        <v>29004</v>
      </c>
      <c r="AO557" s="45">
        <f t="shared" si="236"/>
        <v>2.8574476651868366E-2</v>
      </c>
      <c r="AP557" s="40">
        <f t="shared" si="237"/>
        <v>387.01271177290516</v>
      </c>
      <c r="AQ557" s="41">
        <v>0</v>
      </c>
      <c r="AR557" s="40">
        <f t="shared" si="238"/>
        <v>15847</v>
      </c>
      <c r="AS557" s="40">
        <f t="shared" si="239"/>
        <v>890</v>
      </c>
      <c r="AT557" s="40">
        <f t="shared" si="240"/>
        <v>1209.45</v>
      </c>
      <c r="AU557" s="40">
        <f t="shared" si="241"/>
        <v>14570</v>
      </c>
      <c r="AV557" s="46">
        <f t="shared" si="242"/>
        <v>15847</v>
      </c>
      <c r="AW557" s="40">
        <f>AX557-AV557</f>
        <v>0</v>
      </c>
      <c r="AX557" s="59">
        <f>IF(D557&gt;AV557,AV557+(D557-AV557),AV557)</f>
        <v>15847</v>
      </c>
    </row>
    <row r="558" spans="1:50" ht="15" customHeight="1" x14ac:dyDescent="0.25">
      <c r="A558" s="51">
        <v>58</v>
      </c>
      <c r="B558" s="51">
        <v>1200</v>
      </c>
      <c r="C558" s="52" t="s">
        <v>365</v>
      </c>
      <c r="D558" s="39">
        <v>371491</v>
      </c>
      <c r="E558" s="40">
        <v>0</v>
      </c>
      <c r="F558" s="41">
        <v>1800</v>
      </c>
      <c r="G558" s="40">
        <v>1909</v>
      </c>
      <c r="H558" s="42">
        <v>2.3580000000000001</v>
      </c>
      <c r="I558" s="41">
        <v>2164</v>
      </c>
      <c r="J558" s="43">
        <f t="shared" si="216"/>
        <v>1.1335999999999999</v>
      </c>
      <c r="K558" s="41">
        <v>132</v>
      </c>
      <c r="L558" s="41">
        <v>847</v>
      </c>
      <c r="M558" s="41">
        <v>195</v>
      </c>
      <c r="N558" s="41">
        <f t="shared" si="217"/>
        <v>15.5844</v>
      </c>
      <c r="O558" s="41">
        <f t="shared" si="218"/>
        <v>23.022400000000001</v>
      </c>
      <c r="P558" s="41">
        <v>885</v>
      </c>
      <c r="Q558" s="41">
        <v>963</v>
      </c>
      <c r="R558" s="41">
        <v>946</v>
      </c>
      <c r="S558" s="41">
        <v>1291</v>
      </c>
      <c r="T558" s="53">
        <v>1800</v>
      </c>
      <c r="U558" s="53">
        <f t="shared" si="219"/>
        <v>1800</v>
      </c>
      <c r="V558" s="44">
        <f t="shared" si="220"/>
        <v>0</v>
      </c>
      <c r="W558" s="54">
        <v>1915633</v>
      </c>
      <c r="X558" s="55">
        <v>906427</v>
      </c>
      <c r="Y558" s="41">
        <v>3.8313494116575058</v>
      </c>
      <c r="Z558" s="41">
        <f t="shared" si="221"/>
        <v>469.80840000000001</v>
      </c>
      <c r="AA558" s="41">
        <f t="shared" si="222"/>
        <v>0</v>
      </c>
      <c r="AB558" s="41">
        <f t="shared" si="223"/>
        <v>0.426315</v>
      </c>
      <c r="AC558" s="41" t="str">
        <f t="shared" si="224"/>
        <v/>
      </c>
      <c r="AD558" s="41" t="str">
        <f t="shared" si="225"/>
        <v/>
      </c>
      <c r="AE558" s="41">
        <f t="shared" si="226"/>
        <v>1073.903</v>
      </c>
      <c r="AF558" s="41">
        <f t="shared" si="227"/>
        <v>630</v>
      </c>
      <c r="AG558" s="41">
        <f t="shared" si="228"/>
        <v>0</v>
      </c>
      <c r="AH558" s="41" t="str">
        <f t="shared" si="229"/>
        <v/>
      </c>
      <c r="AI558" s="41" t="str">
        <f t="shared" si="230"/>
        <v/>
      </c>
      <c r="AJ558" s="41" t="str">
        <f t="shared" si="231"/>
        <v/>
      </c>
      <c r="AK558" s="41" t="str">
        <f t="shared" si="232"/>
        <v/>
      </c>
      <c r="AL558" s="44">
        <f t="shared" si="233"/>
        <v>630</v>
      </c>
      <c r="AM558" s="44">
        <f t="shared" si="234"/>
        <v>712.55</v>
      </c>
      <c r="AN558" s="40">
        <f t="shared" si="235"/>
        <v>543595</v>
      </c>
      <c r="AO558" s="45">
        <f t="shared" si="236"/>
        <v>2.8574476651868366E-2</v>
      </c>
      <c r="AP558" s="40">
        <f t="shared" si="237"/>
        <v>4917.7817296931535</v>
      </c>
      <c r="AQ558" s="41">
        <v>0</v>
      </c>
      <c r="AR558" s="40">
        <f t="shared" si="238"/>
        <v>376409</v>
      </c>
      <c r="AS558" s="40">
        <f t="shared" si="239"/>
        <v>19090</v>
      </c>
      <c r="AT558" s="40">
        <f t="shared" si="240"/>
        <v>45321.350000000006</v>
      </c>
      <c r="AU558" s="40">
        <f t="shared" si="241"/>
        <v>352401</v>
      </c>
      <c r="AV558" s="46">
        <f t="shared" si="242"/>
        <v>376409</v>
      </c>
      <c r="AW558" s="40">
        <f>AX558-AV558</f>
        <v>0</v>
      </c>
      <c r="AX558" s="59">
        <f>IF(D558&gt;AV558,AV558+(D558-AV558),AV558)</f>
        <v>376409</v>
      </c>
    </row>
    <row r="559" spans="1:50" ht="15" customHeight="1" x14ac:dyDescent="0.25">
      <c r="A559" s="51">
        <v>58</v>
      </c>
      <c r="B559" s="51">
        <v>1300</v>
      </c>
      <c r="C559" s="52" t="s">
        <v>411</v>
      </c>
      <c r="D559" s="39">
        <v>7357</v>
      </c>
      <c r="E559" s="40">
        <v>0</v>
      </c>
      <c r="F559" s="41">
        <v>65</v>
      </c>
      <c r="G559" s="40">
        <v>62</v>
      </c>
      <c r="H559" s="42">
        <v>2.214</v>
      </c>
      <c r="I559" s="41">
        <v>0</v>
      </c>
      <c r="J559" s="43">
        <f t="shared" si="216"/>
        <v>0</v>
      </c>
      <c r="K559" s="41">
        <v>12</v>
      </c>
      <c r="L559" s="41">
        <v>33</v>
      </c>
      <c r="M559" s="41">
        <v>16</v>
      </c>
      <c r="N559" s="41">
        <f t="shared" si="217"/>
        <v>36.363599999999998</v>
      </c>
      <c r="O559" s="41">
        <f t="shared" si="218"/>
        <v>48.4848</v>
      </c>
      <c r="P559" s="41">
        <v>114</v>
      </c>
      <c r="Q559" s="41">
        <v>79</v>
      </c>
      <c r="R559" s="41">
        <v>56</v>
      </c>
      <c r="S559" s="41">
        <v>71</v>
      </c>
      <c r="T559" s="57">
        <v>65</v>
      </c>
      <c r="U559" s="53">
        <f t="shared" si="219"/>
        <v>114</v>
      </c>
      <c r="V559" s="44">
        <f t="shared" si="220"/>
        <v>45.61</v>
      </c>
      <c r="W559" s="54">
        <v>38382</v>
      </c>
      <c r="X559" s="55">
        <v>20533</v>
      </c>
      <c r="Y559" s="41">
        <v>1.0040969301788272</v>
      </c>
      <c r="Z559" s="41">
        <f t="shared" si="221"/>
        <v>64.734800000000007</v>
      </c>
      <c r="AA559" s="41">
        <f t="shared" si="222"/>
        <v>0</v>
      </c>
      <c r="AB559" s="41">
        <f t="shared" si="223"/>
        <v>0.426315</v>
      </c>
      <c r="AC559" s="41" t="str">
        <f t="shared" si="224"/>
        <v/>
      </c>
      <c r="AD559" s="41" t="str">
        <f t="shared" si="225"/>
        <v/>
      </c>
      <c r="AE559" s="41">
        <f t="shared" si="226"/>
        <v>410</v>
      </c>
      <c r="AF559" s="41">
        <f t="shared" si="227"/>
        <v>410</v>
      </c>
      <c r="AG559" s="41">
        <f t="shared" si="228"/>
        <v>0</v>
      </c>
      <c r="AH559" s="41" t="str">
        <f t="shared" si="229"/>
        <v/>
      </c>
      <c r="AI559" s="41" t="str">
        <f t="shared" si="230"/>
        <v/>
      </c>
      <c r="AJ559" s="41" t="str">
        <f t="shared" si="231"/>
        <v/>
      </c>
      <c r="AK559" s="41" t="str">
        <f t="shared" si="232"/>
        <v/>
      </c>
      <c r="AL559" s="44">
        <f t="shared" si="233"/>
        <v>410</v>
      </c>
      <c r="AM559" s="44">
        <f t="shared" si="234"/>
        <v>463.72</v>
      </c>
      <c r="AN559" s="40">
        <f t="shared" si="235"/>
        <v>12388</v>
      </c>
      <c r="AO559" s="45">
        <f t="shared" si="236"/>
        <v>2.8574476651868366E-2</v>
      </c>
      <c r="AP559" s="40">
        <f t="shared" si="237"/>
        <v>143.75819203554974</v>
      </c>
      <c r="AQ559" s="41">
        <v>0</v>
      </c>
      <c r="AR559" s="40">
        <f t="shared" si="238"/>
        <v>7501</v>
      </c>
      <c r="AS559" s="40">
        <f t="shared" si="239"/>
        <v>620</v>
      </c>
      <c r="AT559" s="40">
        <f t="shared" si="240"/>
        <v>1026.6500000000001</v>
      </c>
      <c r="AU559" s="40">
        <f t="shared" si="241"/>
        <v>6737</v>
      </c>
      <c r="AV559" s="46">
        <f t="shared" si="242"/>
        <v>7501</v>
      </c>
      <c r="AW559" s="40">
        <f>AX559-AV559</f>
        <v>0</v>
      </c>
      <c r="AX559" s="59">
        <f>IF(D559&gt;AV559,AV559+(D559-AV559),AV559)</f>
        <v>7501</v>
      </c>
    </row>
    <row r="560" spans="1:50" ht="15" customHeight="1" x14ac:dyDescent="0.25">
      <c r="A560" s="51">
        <v>58</v>
      </c>
      <c r="B560" s="51">
        <v>1700</v>
      </c>
      <c r="C560" s="52" t="s">
        <v>618</v>
      </c>
      <c r="D560" s="39">
        <v>716878</v>
      </c>
      <c r="E560" s="40">
        <v>0</v>
      </c>
      <c r="F560" s="41">
        <v>3123</v>
      </c>
      <c r="G560" s="40">
        <v>3281</v>
      </c>
      <c r="H560" s="42">
        <v>2.2040000000000002</v>
      </c>
      <c r="I560" s="41">
        <v>2614</v>
      </c>
      <c r="J560" s="43">
        <f t="shared" si="216"/>
        <v>0.79669999999999996</v>
      </c>
      <c r="K560" s="41">
        <v>269</v>
      </c>
      <c r="L560" s="41">
        <v>1594</v>
      </c>
      <c r="M560" s="41">
        <v>398</v>
      </c>
      <c r="N560" s="41">
        <f t="shared" si="217"/>
        <v>16.875799999999998</v>
      </c>
      <c r="O560" s="41">
        <f t="shared" si="218"/>
        <v>24.968599999999999</v>
      </c>
      <c r="P560" s="41">
        <v>2143</v>
      </c>
      <c r="Q560" s="41">
        <v>2489</v>
      </c>
      <c r="R560" s="41">
        <v>2613</v>
      </c>
      <c r="S560" s="41">
        <v>3043</v>
      </c>
      <c r="T560" s="53">
        <v>3123</v>
      </c>
      <c r="U560" s="53">
        <f t="shared" si="219"/>
        <v>3123</v>
      </c>
      <c r="V560" s="44">
        <f t="shared" si="220"/>
        <v>0</v>
      </c>
      <c r="W560" s="54">
        <v>2689096</v>
      </c>
      <c r="X560" s="55">
        <v>1512596</v>
      </c>
      <c r="Y560" s="41">
        <v>3.9048582464474739</v>
      </c>
      <c r="Z560" s="41">
        <f t="shared" si="221"/>
        <v>799.77300000000002</v>
      </c>
      <c r="AA560" s="41">
        <f t="shared" si="222"/>
        <v>0</v>
      </c>
      <c r="AB560" s="41">
        <f t="shared" si="223"/>
        <v>0.426315</v>
      </c>
      <c r="AC560" s="41" t="str">
        <f t="shared" si="224"/>
        <v/>
      </c>
      <c r="AD560" s="41" t="str">
        <f t="shared" si="225"/>
        <v/>
      </c>
      <c r="AE560" s="41" t="str">
        <f t="shared" si="226"/>
        <v/>
      </c>
      <c r="AF560" s="41" t="str">
        <f t="shared" si="227"/>
        <v/>
      </c>
      <c r="AG560" s="41">
        <f t="shared" si="228"/>
        <v>619.7730636199999</v>
      </c>
      <c r="AH560" s="41" t="str">
        <f t="shared" si="229"/>
        <v/>
      </c>
      <c r="AI560" s="41" t="str">
        <f t="shared" si="230"/>
        <v/>
      </c>
      <c r="AJ560" s="41" t="str">
        <f t="shared" si="231"/>
        <v/>
      </c>
      <c r="AK560" s="41" t="str">
        <f t="shared" si="232"/>
        <v/>
      </c>
      <c r="AL560" s="44">
        <f t="shared" si="233"/>
        <v>619.77</v>
      </c>
      <c r="AM560" s="44">
        <f t="shared" si="234"/>
        <v>700.98</v>
      </c>
      <c r="AN560" s="40">
        <f t="shared" si="235"/>
        <v>1153513</v>
      </c>
      <c r="AO560" s="45">
        <f t="shared" si="236"/>
        <v>2.8574476651868366E-2</v>
      </c>
      <c r="AP560" s="40">
        <f t="shared" si="237"/>
        <v>12476.616612888543</v>
      </c>
      <c r="AQ560" s="41">
        <v>0</v>
      </c>
      <c r="AR560" s="40">
        <f t="shared" si="238"/>
        <v>729355</v>
      </c>
      <c r="AS560" s="40">
        <f t="shared" si="239"/>
        <v>32810</v>
      </c>
      <c r="AT560" s="40">
        <f t="shared" si="240"/>
        <v>75629.8</v>
      </c>
      <c r="AU560" s="40">
        <f t="shared" si="241"/>
        <v>684068</v>
      </c>
      <c r="AV560" s="46">
        <f t="shared" si="242"/>
        <v>729355</v>
      </c>
      <c r="AW560" s="40">
        <f>AX560-AV560</f>
        <v>0</v>
      </c>
      <c r="AX560" s="59">
        <f>IF(D560&gt;AV560,AV560+(D560-AV560),AV560)</f>
        <v>729355</v>
      </c>
    </row>
    <row r="561" spans="1:50" ht="15" customHeight="1" x14ac:dyDescent="0.25">
      <c r="A561" s="51">
        <v>58</v>
      </c>
      <c r="B561" s="51">
        <v>2000</v>
      </c>
      <c r="C561" s="52" t="s">
        <v>674</v>
      </c>
      <c r="D561" s="39">
        <v>20189</v>
      </c>
      <c r="E561" s="40">
        <v>0</v>
      </c>
      <c r="F561" s="41">
        <v>229</v>
      </c>
      <c r="G561" s="40">
        <v>222</v>
      </c>
      <c r="H561" s="42">
        <v>2.387</v>
      </c>
      <c r="I561" s="41">
        <v>0</v>
      </c>
      <c r="J561" s="43">
        <f t="shared" si="216"/>
        <v>0</v>
      </c>
      <c r="K561" s="41">
        <v>10</v>
      </c>
      <c r="L561" s="41">
        <v>126</v>
      </c>
      <c r="M561" s="41">
        <v>29</v>
      </c>
      <c r="N561" s="41">
        <f t="shared" si="217"/>
        <v>7.9365000000000006</v>
      </c>
      <c r="O561" s="41">
        <f t="shared" si="218"/>
        <v>23.015900000000002</v>
      </c>
      <c r="P561" s="41">
        <v>123</v>
      </c>
      <c r="Q561" s="41">
        <v>185</v>
      </c>
      <c r="R561" s="41">
        <v>152</v>
      </c>
      <c r="S561" s="41">
        <v>196</v>
      </c>
      <c r="T561" s="57">
        <v>229</v>
      </c>
      <c r="U561" s="53">
        <f t="shared" si="219"/>
        <v>229</v>
      </c>
      <c r="V561" s="44">
        <f t="shared" si="220"/>
        <v>3.06</v>
      </c>
      <c r="W561" s="54">
        <v>140684</v>
      </c>
      <c r="X561" s="55">
        <v>42158</v>
      </c>
      <c r="Y561" s="41">
        <v>3.0252194218660473</v>
      </c>
      <c r="Z561" s="41">
        <f t="shared" si="221"/>
        <v>75.697000000000003</v>
      </c>
      <c r="AA561" s="41">
        <f t="shared" si="222"/>
        <v>0</v>
      </c>
      <c r="AB561" s="41">
        <f t="shared" si="223"/>
        <v>0.426315</v>
      </c>
      <c r="AC561" s="41" t="str">
        <f t="shared" si="224"/>
        <v/>
      </c>
      <c r="AD561" s="41" t="str">
        <f t="shared" si="225"/>
        <v/>
      </c>
      <c r="AE561" s="41">
        <f t="shared" si="226"/>
        <v>454.774</v>
      </c>
      <c r="AF561" s="41">
        <f t="shared" si="227"/>
        <v>454.774</v>
      </c>
      <c r="AG561" s="41">
        <f t="shared" si="228"/>
        <v>0</v>
      </c>
      <c r="AH561" s="41" t="str">
        <f t="shared" si="229"/>
        <v/>
      </c>
      <c r="AI561" s="41" t="str">
        <f t="shared" si="230"/>
        <v/>
      </c>
      <c r="AJ561" s="41" t="str">
        <f t="shared" si="231"/>
        <v/>
      </c>
      <c r="AK561" s="41" t="str">
        <f t="shared" si="232"/>
        <v/>
      </c>
      <c r="AL561" s="44">
        <f t="shared" si="233"/>
        <v>454.77</v>
      </c>
      <c r="AM561" s="44">
        <f t="shared" si="234"/>
        <v>514.36</v>
      </c>
      <c r="AN561" s="40">
        <f t="shared" si="235"/>
        <v>54212</v>
      </c>
      <c r="AO561" s="45">
        <f t="shared" si="236"/>
        <v>2.8574476651868366E-2</v>
      </c>
      <c r="AP561" s="40">
        <f t="shared" si="237"/>
        <v>972.18941912651746</v>
      </c>
      <c r="AQ561" s="41">
        <v>0</v>
      </c>
      <c r="AR561" s="40">
        <f t="shared" si="238"/>
        <v>21161</v>
      </c>
      <c r="AS561" s="40">
        <f t="shared" si="239"/>
        <v>2220</v>
      </c>
      <c r="AT561" s="40">
        <f t="shared" si="240"/>
        <v>2107.9</v>
      </c>
      <c r="AU561" s="40">
        <f t="shared" si="241"/>
        <v>18081</v>
      </c>
      <c r="AV561" s="46">
        <f t="shared" si="242"/>
        <v>21161</v>
      </c>
      <c r="AW561" s="40">
        <f>AX561-AV561</f>
        <v>0</v>
      </c>
      <c r="AX561" s="59">
        <f>IF(D561&gt;AV561,AV561+(D561-AV561),AV561)</f>
        <v>21161</v>
      </c>
    </row>
    <row r="562" spans="1:50" ht="15" customHeight="1" x14ac:dyDescent="0.25">
      <c r="A562" s="51">
        <v>58</v>
      </c>
      <c r="B562" s="51">
        <v>2100</v>
      </c>
      <c r="C562" s="52" t="s">
        <v>681</v>
      </c>
      <c r="D562" s="39">
        <v>1187220</v>
      </c>
      <c r="E562" s="40">
        <v>0</v>
      </c>
      <c r="F562" s="41">
        <v>2849</v>
      </c>
      <c r="G562" s="40">
        <v>2657</v>
      </c>
      <c r="H562" s="42">
        <v>2.3940000000000001</v>
      </c>
      <c r="I562" s="41">
        <v>916</v>
      </c>
      <c r="J562" s="43">
        <f t="shared" si="216"/>
        <v>0.34470000000000001</v>
      </c>
      <c r="K562" s="41">
        <v>160</v>
      </c>
      <c r="L562" s="41">
        <v>588</v>
      </c>
      <c r="M562" s="41">
        <v>142</v>
      </c>
      <c r="N562" s="41">
        <f t="shared" si="217"/>
        <v>27.210899999999999</v>
      </c>
      <c r="O562" s="41">
        <f t="shared" si="218"/>
        <v>24.149699999999999</v>
      </c>
      <c r="P562" s="41">
        <v>1641</v>
      </c>
      <c r="Q562" s="41">
        <v>1594</v>
      </c>
      <c r="R562" s="41">
        <v>2057</v>
      </c>
      <c r="S562" s="41">
        <v>1549</v>
      </c>
      <c r="T562" s="53">
        <v>2849</v>
      </c>
      <c r="U562" s="53">
        <f t="shared" si="219"/>
        <v>2849</v>
      </c>
      <c r="V562" s="44">
        <f t="shared" si="220"/>
        <v>6.74</v>
      </c>
      <c r="W562" s="54">
        <v>647409</v>
      </c>
      <c r="X562" s="55">
        <v>482104</v>
      </c>
      <c r="Y562" s="41">
        <v>5.42636182098141</v>
      </c>
      <c r="Z562" s="41">
        <f t="shared" si="221"/>
        <v>525.02949999999998</v>
      </c>
      <c r="AA562" s="41">
        <f t="shared" si="222"/>
        <v>0</v>
      </c>
      <c r="AB562" s="41">
        <f t="shared" si="223"/>
        <v>0.426315</v>
      </c>
      <c r="AC562" s="41">
        <f t="shared" si="224"/>
        <v>0.314</v>
      </c>
      <c r="AD562" s="41" t="str">
        <f t="shared" si="225"/>
        <v/>
      </c>
      <c r="AE562" s="41" t="str">
        <f t="shared" si="226"/>
        <v/>
      </c>
      <c r="AF562" s="41" t="str">
        <f t="shared" si="227"/>
        <v/>
      </c>
      <c r="AG562" s="41">
        <f t="shared" si="228"/>
        <v>776.44512210999994</v>
      </c>
      <c r="AH562" s="41" t="str">
        <f t="shared" si="229"/>
        <v/>
      </c>
      <c r="AI562" s="41">
        <f t="shared" si="230"/>
        <v>675.98376834253997</v>
      </c>
      <c r="AJ562" s="41" t="str">
        <f t="shared" si="231"/>
        <v/>
      </c>
      <c r="AK562" s="41">
        <f t="shared" si="232"/>
        <v>1</v>
      </c>
      <c r="AL562" s="44">
        <f t="shared" si="233"/>
        <v>675.98</v>
      </c>
      <c r="AM562" s="44">
        <f t="shared" si="234"/>
        <v>764.56</v>
      </c>
      <c r="AN562" s="40">
        <f t="shared" si="235"/>
        <v>1755436</v>
      </c>
      <c r="AO562" s="45">
        <f t="shared" si="236"/>
        <v>2.8574476651868366E-2</v>
      </c>
      <c r="AP562" s="40">
        <f t="shared" si="237"/>
        <v>16236.474825218036</v>
      </c>
      <c r="AQ562" s="41">
        <v>0</v>
      </c>
      <c r="AR562" s="40">
        <f t="shared" si="238"/>
        <v>1203456</v>
      </c>
      <c r="AS562" s="40">
        <f t="shared" si="239"/>
        <v>26570</v>
      </c>
      <c r="AT562" s="40">
        <f t="shared" si="240"/>
        <v>24105.200000000001</v>
      </c>
      <c r="AU562" s="40">
        <f t="shared" si="241"/>
        <v>1163115</v>
      </c>
      <c r="AV562" s="46">
        <f t="shared" si="242"/>
        <v>1203456</v>
      </c>
      <c r="AW562" s="40">
        <f>AX562-AV562</f>
        <v>0</v>
      </c>
      <c r="AX562" s="59">
        <f>IF(D562&gt;AV562,AV562+(D562-AV562),AV562)</f>
        <v>1203456</v>
      </c>
    </row>
    <row r="563" spans="1:50" ht="15" customHeight="1" x14ac:dyDescent="0.25">
      <c r="A563" s="51">
        <v>58</v>
      </c>
      <c r="B563" s="51">
        <v>2200</v>
      </c>
      <c r="C563" s="52" t="s">
        <v>747</v>
      </c>
      <c r="D563" s="39">
        <v>64555</v>
      </c>
      <c r="E563" s="40">
        <v>0</v>
      </c>
      <c r="F563" s="41">
        <v>439</v>
      </c>
      <c r="G563" s="40">
        <v>431</v>
      </c>
      <c r="H563" s="42">
        <v>2.5960000000000001</v>
      </c>
      <c r="I563" s="41">
        <v>82</v>
      </c>
      <c r="J563" s="43">
        <f t="shared" si="216"/>
        <v>0.1903</v>
      </c>
      <c r="K563" s="41">
        <v>20</v>
      </c>
      <c r="L563" s="41">
        <v>233</v>
      </c>
      <c r="M563" s="41">
        <v>33</v>
      </c>
      <c r="N563" s="41">
        <f t="shared" si="217"/>
        <v>8.5837000000000003</v>
      </c>
      <c r="O563" s="41">
        <f t="shared" si="218"/>
        <v>14.1631</v>
      </c>
      <c r="P563" s="41">
        <v>167</v>
      </c>
      <c r="Q563" s="41">
        <v>222</v>
      </c>
      <c r="R563" s="41">
        <v>230</v>
      </c>
      <c r="S563" s="41">
        <v>347</v>
      </c>
      <c r="T563" s="57">
        <v>439</v>
      </c>
      <c r="U563" s="53">
        <f t="shared" si="219"/>
        <v>439</v>
      </c>
      <c r="V563" s="44">
        <f t="shared" si="220"/>
        <v>1.82</v>
      </c>
      <c r="W563" s="54">
        <v>288773</v>
      </c>
      <c r="X563" s="55">
        <v>198007</v>
      </c>
      <c r="Y563" s="41">
        <v>3.6879128397506089</v>
      </c>
      <c r="Z563" s="41">
        <f t="shared" si="221"/>
        <v>119.03749999999999</v>
      </c>
      <c r="AA563" s="41">
        <f t="shared" si="222"/>
        <v>0</v>
      </c>
      <c r="AB563" s="41">
        <f t="shared" si="223"/>
        <v>0.426315</v>
      </c>
      <c r="AC563" s="41" t="str">
        <f t="shared" si="224"/>
        <v/>
      </c>
      <c r="AD563" s="41" t="str">
        <f t="shared" si="225"/>
        <v/>
      </c>
      <c r="AE563" s="41">
        <f t="shared" si="226"/>
        <v>531.47699999999998</v>
      </c>
      <c r="AF563" s="41">
        <f t="shared" si="227"/>
        <v>531.47699999999998</v>
      </c>
      <c r="AG563" s="41">
        <f t="shared" si="228"/>
        <v>0</v>
      </c>
      <c r="AH563" s="41" t="str">
        <f t="shared" si="229"/>
        <v/>
      </c>
      <c r="AI563" s="41" t="str">
        <f t="shared" si="230"/>
        <v/>
      </c>
      <c r="AJ563" s="41" t="str">
        <f t="shared" si="231"/>
        <v/>
      </c>
      <c r="AK563" s="41" t="str">
        <f t="shared" si="232"/>
        <v/>
      </c>
      <c r="AL563" s="44">
        <f t="shared" si="233"/>
        <v>531.48</v>
      </c>
      <c r="AM563" s="44">
        <f t="shared" si="234"/>
        <v>601.12</v>
      </c>
      <c r="AN563" s="40">
        <f t="shared" si="235"/>
        <v>135974</v>
      </c>
      <c r="AO563" s="45">
        <f t="shared" si="236"/>
        <v>2.8574476651868366E-2</v>
      </c>
      <c r="AP563" s="40">
        <f t="shared" si="237"/>
        <v>2040.7605479997869</v>
      </c>
      <c r="AQ563" s="41">
        <v>0</v>
      </c>
      <c r="AR563" s="40">
        <f t="shared" si="238"/>
        <v>66596</v>
      </c>
      <c r="AS563" s="40">
        <f t="shared" si="239"/>
        <v>4310</v>
      </c>
      <c r="AT563" s="40">
        <f t="shared" si="240"/>
        <v>9900.35</v>
      </c>
      <c r="AU563" s="40">
        <f t="shared" si="241"/>
        <v>60245</v>
      </c>
      <c r="AV563" s="46">
        <f t="shared" si="242"/>
        <v>66596</v>
      </c>
      <c r="AW563" s="40">
        <f>AX563-AV563</f>
        <v>0</v>
      </c>
      <c r="AX563" s="59">
        <f>IF(D563&gt;AV563,AV563+(D563-AV563),AV563)</f>
        <v>66596</v>
      </c>
    </row>
    <row r="564" spans="1:50" ht="15" customHeight="1" x14ac:dyDescent="0.25">
      <c r="A564" s="51">
        <v>58</v>
      </c>
      <c r="B564" s="51">
        <v>2300</v>
      </c>
      <c r="C564" s="52" t="s">
        <v>827</v>
      </c>
      <c r="D564" s="39">
        <v>71324</v>
      </c>
      <c r="E564" s="40">
        <v>0</v>
      </c>
      <c r="F564" s="41">
        <v>415</v>
      </c>
      <c r="G564" s="40">
        <v>396</v>
      </c>
      <c r="H564" s="42">
        <v>2.3290000000000002</v>
      </c>
      <c r="I564" s="41">
        <v>207</v>
      </c>
      <c r="J564" s="43">
        <f t="shared" si="216"/>
        <v>0.52270000000000005</v>
      </c>
      <c r="K564" s="41">
        <v>42</v>
      </c>
      <c r="L564" s="41">
        <v>216</v>
      </c>
      <c r="M564" s="41">
        <v>41</v>
      </c>
      <c r="N564" s="41">
        <f t="shared" si="217"/>
        <v>19.444400000000002</v>
      </c>
      <c r="O564" s="41">
        <f t="shared" si="218"/>
        <v>18.9815</v>
      </c>
      <c r="P564" s="41">
        <v>331</v>
      </c>
      <c r="Q564" s="41">
        <v>303</v>
      </c>
      <c r="R564" s="41">
        <v>284</v>
      </c>
      <c r="S564" s="41">
        <v>309</v>
      </c>
      <c r="T564" s="57">
        <v>415</v>
      </c>
      <c r="U564" s="53">
        <f t="shared" si="219"/>
        <v>415</v>
      </c>
      <c r="V564" s="44">
        <f t="shared" si="220"/>
        <v>4.58</v>
      </c>
      <c r="W564" s="54">
        <v>274637</v>
      </c>
      <c r="X564" s="55">
        <v>95001</v>
      </c>
      <c r="Y564" s="41">
        <v>1.8534526028692024</v>
      </c>
      <c r="Z564" s="41">
        <f t="shared" si="221"/>
        <v>223.90649999999999</v>
      </c>
      <c r="AA564" s="41">
        <f t="shared" si="222"/>
        <v>0</v>
      </c>
      <c r="AB564" s="41">
        <f t="shared" si="223"/>
        <v>0.426315</v>
      </c>
      <c r="AC564" s="41" t="str">
        <f t="shared" si="224"/>
        <v/>
      </c>
      <c r="AD564" s="41" t="str">
        <f t="shared" si="225"/>
        <v/>
      </c>
      <c r="AE564" s="41">
        <f t="shared" si="226"/>
        <v>518.63200000000006</v>
      </c>
      <c r="AF564" s="41">
        <f t="shared" si="227"/>
        <v>518.63200000000006</v>
      </c>
      <c r="AG564" s="41">
        <f t="shared" si="228"/>
        <v>0</v>
      </c>
      <c r="AH564" s="41" t="str">
        <f t="shared" si="229"/>
        <v/>
      </c>
      <c r="AI564" s="41" t="str">
        <f t="shared" si="230"/>
        <v/>
      </c>
      <c r="AJ564" s="41" t="str">
        <f t="shared" si="231"/>
        <v/>
      </c>
      <c r="AK564" s="41" t="str">
        <f t="shared" si="232"/>
        <v/>
      </c>
      <c r="AL564" s="44">
        <f t="shared" si="233"/>
        <v>518.63</v>
      </c>
      <c r="AM564" s="44">
        <f t="shared" si="234"/>
        <v>586.59</v>
      </c>
      <c r="AN564" s="40">
        <f t="shared" si="235"/>
        <v>115208</v>
      </c>
      <c r="AO564" s="45">
        <f t="shared" si="236"/>
        <v>2.8574476651868366E-2</v>
      </c>
      <c r="AP564" s="40">
        <f t="shared" si="237"/>
        <v>1253.9623333905913</v>
      </c>
      <c r="AQ564" s="41">
        <v>0</v>
      </c>
      <c r="AR564" s="40">
        <f t="shared" si="238"/>
        <v>72578</v>
      </c>
      <c r="AS564" s="40">
        <f t="shared" si="239"/>
        <v>3960</v>
      </c>
      <c r="AT564" s="40">
        <f t="shared" si="240"/>
        <v>4750.05</v>
      </c>
      <c r="AU564" s="40">
        <f t="shared" si="241"/>
        <v>67364</v>
      </c>
      <c r="AV564" s="46">
        <f t="shared" si="242"/>
        <v>72578</v>
      </c>
      <c r="AW564" s="40">
        <f>AX564-AV564</f>
        <v>0</v>
      </c>
      <c r="AX564" s="59">
        <f>IF(D564&gt;AV564,AV564+(D564-AV564),AV564)</f>
        <v>72578</v>
      </c>
    </row>
    <row r="565" spans="1:50" ht="15" customHeight="1" x14ac:dyDescent="0.25">
      <c r="A565" s="51">
        <v>58</v>
      </c>
      <c r="B565" s="51">
        <v>2400</v>
      </c>
      <c r="C565" s="52" t="s">
        <v>654</v>
      </c>
      <c r="D565" s="39">
        <v>287595</v>
      </c>
      <c r="E565" s="40">
        <v>0</v>
      </c>
      <c r="F565" s="41">
        <v>1628</v>
      </c>
      <c r="G565" s="40">
        <v>1649</v>
      </c>
      <c r="H565" s="42">
        <v>2.7130000000000001</v>
      </c>
      <c r="I565" s="41">
        <v>126</v>
      </c>
      <c r="J565" s="43">
        <f t="shared" si="216"/>
        <v>7.6399999999999996E-2</v>
      </c>
      <c r="K565" s="41">
        <v>119</v>
      </c>
      <c r="L565" s="41">
        <v>638</v>
      </c>
      <c r="M565" s="41">
        <v>62</v>
      </c>
      <c r="N565" s="41">
        <f t="shared" si="217"/>
        <v>18.651999999999997</v>
      </c>
      <c r="O565" s="41">
        <f t="shared" si="218"/>
        <v>9.7179000000000002</v>
      </c>
      <c r="P565" s="41">
        <v>0</v>
      </c>
      <c r="Q565" s="41">
        <v>890</v>
      </c>
      <c r="R565" s="41">
        <v>1040</v>
      </c>
      <c r="S565" s="41">
        <v>1119</v>
      </c>
      <c r="T565" s="53">
        <v>1628</v>
      </c>
      <c r="U565" s="53">
        <f t="shared" si="219"/>
        <v>1628</v>
      </c>
      <c r="V565" s="44">
        <f t="shared" si="220"/>
        <v>0</v>
      </c>
      <c r="W565" s="54">
        <v>1506874</v>
      </c>
      <c r="X565" s="55">
        <v>210004</v>
      </c>
      <c r="Y565" s="41">
        <v>43.314941999731275</v>
      </c>
      <c r="Z565" s="41">
        <f t="shared" si="221"/>
        <v>37.5852</v>
      </c>
      <c r="AA565" s="41">
        <f t="shared" si="222"/>
        <v>0</v>
      </c>
      <c r="AB565" s="41">
        <f t="shared" si="223"/>
        <v>0.426315</v>
      </c>
      <c r="AC565" s="41" t="str">
        <f t="shared" si="224"/>
        <v/>
      </c>
      <c r="AD565" s="41" t="str">
        <f t="shared" si="225"/>
        <v/>
      </c>
      <c r="AE565" s="41">
        <f t="shared" si="226"/>
        <v>978.48299999999995</v>
      </c>
      <c r="AF565" s="41">
        <f t="shared" si="227"/>
        <v>630</v>
      </c>
      <c r="AG565" s="41">
        <f t="shared" si="228"/>
        <v>0</v>
      </c>
      <c r="AH565" s="41" t="str">
        <f t="shared" si="229"/>
        <v/>
      </c>
      <c r="AI565" s="41" t="str">
        <f t="shared" si="230"/>
        <v/>
      </c>
      <c r="AJ565" s="41" t="str">
        <f t="shared" si="231"/>
        <v/>
      </c>
      <c r="AK565" s="41" t="str">
        <f t="shared" si="232"/>
        <v/>
      </c>
      <c r="AL565" s="44">
        <f t="shared" si="233"/>
        <v>630</v>
      </c>
      <c r="AM565" s="44">
        <f t="shared" si="234"/>
        <v>712.55</v>
      </c>
      <c r="AN565" s="40">
        <f t="shared" si="235"/>
        <v>532592</v>
      </c>
      <c r="AO565" s="45">
        <f t="shared" si="236"/>
        <v>2.8574476651868366E-2</v>
      </c>
      <c r="AP565" s="40">
        <f t="shared" si="237"/>
        <v>7000.6610562777942</v>
      </c>
      <c r="AQ565" s="41">
        <v>0</v>
      </c>
      <c r="AR565" s="40">
        <f t="shared" si="238"/>
        <v>294596</v>
      </c>
      <c r="AS565" s="40">
        <f t="shared" si="239"/>
        <v>16490</v>
      </c>
      <c r="AT565" s="40">
        <f t="shared" si="240"/>
        <v>10500.2</v>
      </c>
      <c r="AU565" s="40">
        <f t="shared" si="241"/>
        <v>277095</v>
      </c>
      <c r="AV565" s="46">
        <f t="shared" si="242"/>
        <v>294596</v>
      </c>
      <c r="AW565" s="40">
        <f>AX565-AV565</f>
        <v>0</v>
      </c>
      <c r="AX565" s="59">
        <f>IF(D565&gt;AV565,AV565+(D565-AV565),AV565)</f>
        <v>294596</v>
      </c>
    </row>
    <row r="566" spans="1:50" ht="15" customHeight="1" x14ac:dyDescent="0.25">
      <c r="A566" s="51">
        <v>59</v>
      </c>
      <c r="B566" s="51">
        <v>100</v>
      </c>
      <c r="C566" s="52" t="s">
        <v>226</v>
      </c>
      <c r="D566" s="39">
        <v>366266</v>
      </c>
      <c r="E566" s="40">
        <v>0</v>
      </c>
      <c r="F566" s="41">
        <v>1189</v>
      </c>
      <c r="G566" s="40">
        <v>1132</v>
      </c>
      <c r="H566" s="42">
        <v>2.1960000000000002</v>
      </c>
      <c r="I566" s="41">
        <v>597</v>
      </c>
      <c r="J566" s="43">
        <f t="shared" si="216"/>
        <v>0.52739999999999998</v>
      </c>
      <c r="K566" s="41">
        <v>128</v>
      </c>
      <c r="L566" s="41">
        <v>580</v>
      </c>
      <c r="M566" s="41">
        <v>213</v>
      </c>
      <c r="N566" s="41">
        <f t="shared" si="217"/>
        <v>22.068999999999999</v>
      </c>
      <c r="O566" s="41">
        <f t="shared" si="218"/>
        <v>36.7241</v>
      </c>
      <c r="P566" s="41">
        <v>1119</v>
      </c>
      <c r="Q566" s="41">
        <v>1123</v>
      </c>
      <c r="R566" s="41">
        <v>1106</v>
      </c>
      <c r="S566" s="41">
        <v>1033</v>
      </c>
      <c r="T566" s="53">
        <v>1189</v>
      </c>
      <c r="U566" s="53">
        <f t="shared" si="219"/>
        <v>1189</v>
      </c>
      <c r="V566" s="44">
        <f t="shared" si="220"/>
        <v>4.79</v>
      </c>
      <c r="W566" s="54">
        <v>772165</v>
      </c>
      <c r="X566" s="55">
        <v>425143</v>
      </c>
      <c r="Y566" s="41">
        <v>1.1628243065218835</v>
      </c>
      <c r="Z566" s="41">
        <f t="shared" si="221"/>
        <v>1022.5104</v>
      </c>
      <c r="AA566" s="41">
        <f t="shared" si="222"/>
        <v>0</v>
      </c>
      <c r="AB566" s="41">
        <f t="shared" si="223"/>
        <v>0.426315</v>
      </c>
      <c r="AC566" s="41" t="str">
        <f t="shared" si="224"/>
        <v/>
      </c>
      <c r="AD566" s="41" t="str">
        <f t="shared" si="225"/>
        <v/>
      </c>
      <c r="AE566" s="41">
        <f t="shared" si="226"/>
        <v>788.74399999999991</v>
      </c>
      <c r="AF566" s="41">
        <f t="shared" si="227"/>
        <v>630</v>
      </c>
      <c r="AG566" s="41">
        <f t="shared" si="228"/>
        <v>0</v>
      </c>
      <c r="AH566" s="41" t="str">
        <f t="shared" si="229"/>
        <v/>
      </c>
      <c r="AI566" s="41" t="str">
        <f t="shared" si="230"/>
        <v/>
      </c>
      <c r="AJ566" s="41" t="str">
        <f t="shared" si="231"/>
        <v/>
      </c>
      <c r="AK566" s="41" t="str">
        <f t="shared" si="232"/>
        <v/>
      </c>
      <c r="AL566" s="44">
        <f t="shared" si="233"/>
        <v>630</v>
      </c>
      <c r="AM566" s="44">
        <f t="shared" si="234"/>
        <v>712.55</v>
      </c>
      <c r="AN566" s="40">
        <f t="shared" si="235"/>
        <v>477421</v>
      </c>
      <c r="AO566" s="45">
        <f t="shared" si="236"/>
        <v>2.8574476651868366E-2</v>
      </c>
      <c r="AP566" s="40">
        <f t="shared" si="237"/>
        <v>3176.1959522384282</v>
      </c>
      <c r="AQ566" s="41">
        <v>0</v>
      </c>
      <c r="AR566" s="40">
        <f t="shared" si="238"/>
        <v>369442</v>
      </c>
      <c r="AS566" s="40">
        <f t="shared" si="239"/>
        <v>11320</v>
      </c>
      <c r="AT566" s="40">
        <f t="shared" si="240"/>
        <v>21257.15</v>
      </c>
      <c r="AU566" s="40">
        <f t="shared" si="241"/>
        <v>354946</v>
      </c>
      <c r="AV566" s="46">
        <f t="shared" si="242"/>
        <v>369442</v>
      </c>
      <c r="AW566" s="40">
        <f>AX566-AV566</f>
        <v>0</v>
      </c>
      <c r="AX566" s="59">
        <f>IF(D566&gt;AV566,AV566+(D566-AV566),AV566)</f>
        <v>369442</v>
      </c>
    </row>
    <row r="567" spans="1:50" ht="15" customHeight="1" x14ac:dyDescent="0.25">
      <c r="A567" s="51">
        <v>59</v>
      </c>
      <c r="B567" s="51">
        <v>300</v>
      </c>
      <c r="C567" s="52" t="s">
        <v>344</v>
      </c>
      <c r="D567" s="39">
        <v>1030</v>
      </c>
      <c r="E567" s="40">
        <v>0</v>
      </c>
      <c r="F567" s="41">
        <v>54</v>
      </c>
      <c r="G567" s="40">
        <v>53</v>
      </c>
      <c r="H567" s="42">
        <v>2.4089999999999998</v>
      </c>
      <c r="I567" s="41">
        <v>0</v>
      </c>
      <c r="J567" s="43">
        <f t="shared" si="216"/>
        <v>0</v>
      </c>
      <c r="K567" s="41">
        <v>0</v>
      </c>
      <c r="L567" s="41">
        <v>14</v>
      </c>
      <c r="M567" s="41">
        <v>9</v>
      </c>
      <c r="N567" s="41">
        <f t="shared" si="217"/>
        <v>0</v>
      </c>
      <c r="O567" s="41">
        <f t="shared" si="218"/>
        <v>64.285700000000006</v>
      </c>
      <c r="P567" s="41">
        <v>96</v>
      </c>
      <c r="Q567" s="41">
        <v>87</v>
      </c>
      <c r="R567" s="41">
        <v>66</v>
      </c>
      <c r="S567" s="41">
        <v>47</v>
      </c>
      <c r="T567" s="57">
        <v>54</v>
      </c>
      <c r="U567" s="53">
        <f t="shared" si="219"/>
        <v>96</v>
      </c>
      <c r="V567" s="44">
        <f t="shared" si="220"/>
        <v>44.79</v>
      </c>
      <c r="W567" s="54">
        <v>93688</v>
      </c>
      <c r="X567" s="55">
        <v>16628</v>
      </c>
      <c r="Y567" s="41">
        <v>2.7579633573591846</v>
      </c>
      <c r="Z567" s="41">
        <f t="shared" si="221"/>
        <v>19.579699999999999</v>
      </c>
      <c r="AA567" s="41">
        <f t="shared" si="222"/>
        <v>200</v>
      </c>
      <c r="AB567" s="41">
        <f t="shared" si="223"/>
        <v>0.426315</v>
      </c>
      <c r="AC567" s="41" t="str">
        <f t="shared" si="224"/>
        <v/>
      </c>
      <c r="AD567" s="41" t="str">
        <f t="shared" si="225"/>
        <v/>
      </c>
      <c r="AE567" s="41">
        <f t="shared" si="226"/>
        <v>610</v>
      </c>
      <c r="AF567" s="41">
        <f t="shared" si="227"/>
        <v>610</v>
      </c>
      <c r="AG567" s="41">
        <f t="shared" si="228"/>
        <v>0</v>
      </c>
      <c r="AH567" s="41" t="str">
        <f t="shared" si="229"/>
        <v/>
      </c>
      <c r="AI567" s="41" t="str">
        <f t="shared" si="230"/>
        <v/>
      </c>
      <c r="AJ567" s="41" t="str">
        <f t="shared" si="231"/>
        <v/>
      </c>
      <c r="AK567" s="41" t="str">
        <f t="shared" si="232"/>
        <v/>
      </c>
      <c r="AL567" s="44">
        <f t="shared" si="233"/>
        <v>610</v>
      </c>
      <c r="AM567" s="44">
        <f t="shared" si="234"/>
        <v>689.93</v>
      </c>
      <c r="AN567" s="40">
        <f t="shared" si="235"/>
        <v>0</v>
      </c>
      <c r="AO567" s="45">
        <f t="shared" si="236"/>
        <v>2.8574476651868366E-2</v>
      </c>
      <c r="AP567" s="40">
        <f t="shared" si="237"/>
        <v>-29.431710951424417</v>
      </c>
      <c r="AQ567" s="41">
        <v>0</v>
      </c>
      <c r="AR567" s="40">
        <f t="shared" si="238"/>
        <v>0</v>
      </c>
      <c r="AS567" s="40">
        <f t="shared" si="239"/>
        <v>530</v>
      </c>
      <c r="AT567" s="40">
        <f t="shared" si="240"/>
        <v>831.40000000000009</v>
      </c>
      <c r="AU567" s="40">
        <f t="shared" si="241"/>
        <v>500</v>
      </c>
      <c r="AV567" s="46">
        <f t="shared" si="242"/>
        <v>500</v>
      </c>
      <c r="AW567" s="40">
        <f>AX567-AV567</f>
        <v>530</v>
      </c>
      <c r="AX567" s="59">
        <f>IF(D567&gt;AV567,AV567+(D567-AV567),AV567)</f>
        <v>1030</v>
      </c>
    </row>
    <row r="568" spans="1:50" ht="15" customHeight="1" x14ac:dyDescent="0.25">
      <c r="A568" s="51">
        <v>59</v>
      </c>
      <c r="B568" s="51">
        <v>400</v>
      </c>
      <c r="C568" s="52" t="s">
        <v>370</v>
      </c>
      <c r="D568" s="39">
        <v>42358</v>
      </c>
      <c r="E568" s="40">
        <v>0</v>
      </c>
      <c r="F568" s="41">
        <v>187</v>
      </c>
      <c r="G568" s="40">
        <v>164</v>
      </c>
      <c r="H568" s="42">
        <v>1.8640000000000001</v>
      </c>
      <c r="I568" s="41">
        <v>61</v>
      </c>
      <c r="J568" s="43">
        <f t="shared" si="216"/>
        <v>0.372</v>
      </c>
      <c r="K568" s="41">
        <v>31</v>
      </c>
      <c r="L568" s="41">
        <v>101</v>
      </c>
      <c r="M568" s="41">
        <v>48</v>
      </c>
      <c r="N568" s="41">
        <f t="shared" si="217"/>
        <v>30.693100000000001</v>
      </c>
      <c r="O568" s="41">
        <f t="shared" si="218"/>
        <v>47.524799999999999</v>
      </c>
      <c r="P568" s="41">
        <v>263</v>
      </c>
      <c r="Q568" s="41">
        <v>234</v>
      </c>
      <c r="R568" s="41">
        <v>216</v>
      </c>
      <c r="S568" s="41">
        <v>215</v>
      </c>
      <c r="T568" s="57">
        <v>187</v>
      </c>
      <c r="U568" s="53">
        <f t="shared" si="219"/>
        <v>263</v>
      </c>
      <c r="V568" s="44">
        <f t="shared" si="220"/>
        <v>37.64</v>
      </c>
      <c r="W568" s="54">
        <v>90145</v>
      </c>
      <c r="X568" s="55">
        <v>37431</v>
      </c>
      <c r="Y568" s="41">
        <v>0.93268231358600884</v>
      </c>
      <c r="Z568" s="41">
        <f t="shared" si="221"/>
        <v>200.49700000000001</v>
      </c>
      <c r="AA568" s="41">
        <f t="shared" si="222"/>
        <v>0</v>
      </c>
      <c r="AB568" s="41">
        <f t="shared" si="223"/>
        <v>0.426315</v>
      </c>
      <c r="AC568" s="41" t="str">
        <f t="shared" si="224"/>
        <v/>
      </c>
      <c r="AD568" s="41" t="str">
        <f t="shared" si="225"/>
        <v/>
      </c>
      <c r="AE568" s="41">
        <f t="shared" si="226"/>
        <v>433.488</v>
      </c>
      <c r="AF568" s="41">
        <f t="shared" si="227"/>
        <v>433.488</v>
      </c>
      <c r="AG568" s="41">
        <f t="shared" si="228"/>
        <v>0</v>
      </c>
      <c r="AH568" s="41" t="str">
        <f t="shared" si="229"/>
        <v/>
      </c>
      <c r="AI568" s="41" t="str">
        <f t="shared" si="230"/>
        <v/>
      </c>
      <c r="AJ568" s="41" t="str">
        <f t="shared" si="231"/>
        <v/>
      </c>
      <c r="AK568" s="41" t="str">
        <f t="shared" si="232"/>
        <v/>
      </c>
      <c r="AL568" s="44">
        <f t="shared" si="233"/>
        <v>433.49</v>
      </c>
      <c r="AM568" s="44">
        <f t="shared" si="234"/>
        <v>490.29</v>
      </c>
      <c r="AN568" s="40">
        <f t="shared" si="235"/>
        <v>41977</v>
      </c>
      <c r="AO568" s="45">
        <f t="shared" si="236"/>
        <v>2.8574476651868366E-2</v>
      </c>
      <c r="AP568" s="40">
        <f t="shared" si="237"/>
        <v>-10.886875604361848</v>
      </c>
      <c r="AQ568" s="41">
        <v>0</v>
      </c>
      <c r="AR568" s="40">
        <f t="shared" si="238"/>
        <v>41977</v>
      </c>
      <c r="AS568" s="40">
        <f t="shared" si="239"/>
        <v>1640</v>
      </c>
      <c r="AT568" s="40">
        <f t="shared" si="240"/>
        <v>1871.5500000000002</v>
      </c>
      <c r="AU568" s="40">
        <f t="shared" si="241"/>
        <v>40718</v>
      </c>
      <c r="AV568" s="46">
        <f t="shared" si="242"/>
        <v>41977</v>
      </c>
      <c r="AW568" s="40">
        <f>AX568-AV568</f>
        <v>381</v>
      </c>
      <c r="AX568" s="59">
        <f>IF(D568&gt;AV568,AV568+(D568-AV568),AV568)</f>
        <v>42358</v>
      </c>
    </row>
    <row r="569" spans="1:50" ht="15" customHeight="1" x14ac:dyDescent="0.25">
      <c r="A569" s="51">
        <v>59</v>
      </c>
      <c r="B569" s="51">
        <v>500</v>
      </c>
      <c r="C569" s="52" t="s">
        <v>381</v>
      </c>
      <c r="D569" s="39">
        <v>13945</v>
      </c>
      <c r="E569" s="40">
        <v>0</v>
      </c>
      <c r="F569" s="41">
        <v>63</v>
      </c>
      <c r="G569" s="40">
        <v>52</v>
      </c>
      <c r="H569" s="42">
        <v>1.857</v>
      </c>
      <c r="I569" s="41">
        <v>0</v>
      </c>
      <c r="J569" s="43">
        <f t="shared" si="216"/>
        <v>0</v>
      </c>
      <c r="K569" s="41">
        <v>23</v>
      </c>
      <c r="L569" s="41">
        <v>32</v>
      </c>
      <c r="M569" s="41">
        <v>3</v>
      </c>
      <c r="N569" s="41">
        <f t="shared" si="217"/>
        <v>71.875</v>
      </c>
      <c r="O569" s="41">
        <f t="shared" si="218"/>
        <v>9.375</v>
      </c>
      <c r="P569" s="41">
        <v>132</v>
      </c>
      <c r="Q569" s="41">
        <v>129</v>
      </c>
      <c r="R569" s="41">
        <v>101</v>
      </c>
      <c r="S569" s="41">
        <v>107</v>
      </c>
      <c r="T569" s="57">
        <v>63</v>
      </c>
      <c r="U569" s="53">
        <f t="shared" si="219"/>
        <v>132</v>
      </c>
      <c r="V569" s="44">
        <f t="shared" si="220"/>
        <v>60.61</v>
      </c>
      <c r="W569" s="54">
        <v>25326</v>
      </c>
      <c r="X569" s="55">
        <v>30999</v>
      </c>
      <c r="Y569" s="41">
        <v>0.36612563455892461</v>
      </c>
      <c r="Z569" s="41">
        <f t="shared" si="221"/>
        <v>172.07210000000001</v>
      </c>
      <c r="AA569" s="41">
        <f t="shared" si="222"/>
        <v>0</v>
      </c>
      <c r="AB569" s="41">
        <f t="shared" si="223"/>
        <v>0.426315</v>
      </c>
      <c r="AC569" s="41" t="str">
        <f t="shared" si="224"/>
        <v/>
      </c>
      <c r="AD569" s="41" t="str">
        <f t="shared" si="225"/>
        <v/>
      </c>
      <c r="AE569" s="41">
        <f t="shared" si="226"/>
        <v>410</v>
      </c>
      <c r="AF569" s="41">
        <f t="shared" si="227"/>
        <v>410</v>
      </c>
      <c r="AG569" s="41">
        <f t="shared" si="228"/>
        <v>0</v>
      </c>
      <c r="AH569" s="41" t="str">
        <f t="shared" si="229"/>
        <v/>
      </c>
      <c r="AI569" s="41" t="str">
        <f t="shared" si="230"/>
        <v/>
      </c>
      <c r="AJ569" s="41" t="str">
        <f t="shared" si="231"/>
        <v/>
      </c>
      <c r="AK569" s="41" t="str">
        <f t="shared" si="232"/>
        <v/>
      </c>
      <c r="AL569" s="44">
        <f t="shared" si="233"/>
        <v>410</v>
      </c>
      <c r="AM569" s="44">
        <f t="shared" si="234"/>
        <v>463.72</v>
      </c>
      <c r="AN569" s="40">
        <f t="shared" si="235"/>
        <v>13317</v>
      </c>
      <c r="AO569" s="45">
        <f t="shared" si="236"/>
        <v>2.8574476651868366E-2</v>
      </c>
      <c r="AP569" s="40">
        <f t="shared" si="237"/>
        <v>-17.944771337373336</v>
      </c>
      <c r="AQ569" s="41">
        <v>0</v>
      </c>
      <c r="AR569" s="40">
        <f t="shared" si="238"/>
        <v>13317</v>
      </c>
      <c r="AS569" s="40">
        <f t="shared" si="239"/>
        <v>520</v>
      </c>
      <c r="AT569" s="40">
        <f t="shared" si="240"/>
        <v>1549.95</v>
      </c>
      <c r="AU569" s="40">
        <f t="shared" si="241"/>
        <v>13425</v>
      </c>
      <c r="AV569" s="46">
        <f t="shared" si="242"/>
        <v>13425</v>
      </c>
      <c r="AW569" s="40">
        <f>AX569-AV569</f>
        <v>520</v>
      </c>
      <c r="AX569" s="59">
        <f>IF(D569&gt;AV569,AV569+(D569-AV569),AV569)</f>
        <v>13945</v>
      </c>
    </row>
    <row r="570" spans="1:50" ht="15" customHeight="1" x14ac:dyDescent="0.25">
      <c r="A570" s="51">
        <v>59</v>
      </c>
      <c r="B570" s="51">
        <v>700</v>
      </c>
      <c r="C570" s="52" t="s">
        <v>622</v>
      </c>
      <c r="D570" s="39">
        <v>2334319</v>
      </c>
      <c r="E570" s="40">
        <v>0</v>
      </c>
      <c r="F570" s="41">
        <v>4317</v>
      </c>
      <c r="G570" s="40">
        <v>4162</v>
      </c>
      <c r="H570" s="42">
        <v>2.0910000000000002</v>
      </c>
      <c r="I570" s="41">
        <v>2967</v>
      </c>
      <c r="J570" s="43">
        <f t="shared" si="216"/>
        <v>0.71289999999999998</v>
      </c>
      <c r="K570" s="41">
        <v>508</v>
      </c>
      <c r="L570" s="41">
        <v>2162</v>
      </c>
      <c r="M570" s="41">
        <v>844</v>
      </c>
      <c r="N570" s="41">
        <f t="shared" si="217"/>
        <v>23.4968</v>
      </c>
      <c r="O570" s="41">
        <f t="shared" si="218"/>
        <v>39.0379</v>
      </c>
      <c r="P570" s="41">
        <v>5328</v>
      </c>
      <c r="Q570" s="41">
        <v>4887</v>
      </c>
      <c r="R570" s="41">
        <v>4554</v>
      </c>
      <c r="S570" s="41">
        <v>4280</v>
      </c>
      <c r="T570" s="53">
        <v>4317</v>
      </c>
      <c r="U570" s="53">
        <f t="shared" si="219"/>
        <v>5328</v>
      </c>
      <c r="V570" s="44">
        <f t="shared" si="220"/>
        <v>21.88</v>
      </c>
      <c r="W570" s="54">
        <v>2690750</v>
      </c>
      <c r="X570" s="55">
        <v>2265821</v>
      </c>
      <c r="Y570" s="41">
        <v>4.1826641667837841</v>
      </c>
      <c r="Z570" s="41">
        <f t="shared" si="221"/>
        <v>1032.1172999999999</v>
      </c>
      <c r="AA570" s="41">
        <f t="shared" si="222"/>
        <v>0</v>
      </c>
      <c r="AB570" s="41">
        <f t="shared" si="223"/>
        <v>0.426315</v>
      </c>
      <c r="AC570" s="41" t="str">
        <f t="shared" si="224"/>
        <v/>
      </c>
      <c r="AD570" s="41" t="str">
        <f t="shared" si="225"/>
        <v/>
      </c>
      <c r="AE570" s="41" t="str">
        <f t="shared" si="226"/>
        <v/>
      </c>
      <c r="AF570" s="41" t="str">
        <f t="shared" si="227"/>
        <v/>
      </c>
      <c r="AG570" s="41">
        <f t="shared" si="228"/>
        <v>1017.8504971199998</v>
      </c>
      <c r="AH570" s="41" t="str">
        <f t="shared" si="229"/>
        <v/>
      </c>
      <c r="AI570" s="41" t="str">
        <f t="shared" si="230"/>
        <v/>
      </c>
      <c r="AJ570" s="41" t="str">
        <f t="shared" si="231"/>
        <v/>
      </c>
      <c r="AK570" s="41" t="str">
        <f t="shared" si="232"/>
        <v/>
      </c>
      <c r="AL570" s="44">
        <f t="shared" si="233"/>
        <v>1017.85</v>
      </c>
      <c r="AM570" s="44">
        <f t="shared" si="234"/>
        <v>1151.22</v>
      </c>
      <c r="AN570" s="40">
        <f t="shared" si="235"/>
        <v>3644271</v>
      </c>
      <c r="AO570" s="45">
        <f t="shared" si="236"/>
        <v>2.8574476651868366E-2</v>
      </c>
      <c r="AP570" s="40">
        <f t="shared" si="237"/>
        <v>37431.192839068273</v>
      </c>
      <c r="AQ570" s="41">
        <v>0</v>
      </c>
      <c r="AR570" s="40">
        <f t="shared" si="238"/>
        <v>2371750</v>
      </c>
      <c r="AS570" s="40">
        <f t="shared" si="239"/>
        <v>41620</v>
      </c>
      <c r="AT570" s="40">
        <f t="shared" si="240"/>
        <v>113291.05</v>
      </c>
      <c r="AU570" s="40">
        <f t="shared" si="241"/>
        <v>2292699</v>
      </c>
      <c r="AV570" s="46">
        <f t="shared" si="242"/>
        <v>2371750</v>
      </c>
      <c r="AW570" s="40">
        <f>AX570-AV570</f>
        <v>0</v>
      </c>
      <c r="AX570" s="59">
        <f>IF(D570&gt;AV570,AV570+(D570-AV570),AV570)</f>
        <v>2371750</v>
      </c>
    </row>
    <row r="571" spans="1:50" ht="15" customHeight="1" x14ac:dyDescent="0.25">
      <c r="A571" s="51">
        <v>59</v>
      </c>
      <c r="B571" s="51">
        <v>800</v>
      </c>
      <c r="C571" s="52" t="s">
        <v>673</v>
      </c>
      <c r="D571" s="39">
        <v>67319</v>
      </c>
      <c r="E571" s="40">
        <v>0</v>
      </c>
      <c r="F571" s="41">
        <v>241</v>
      </c>
      <c r="G571" s="40">
        <v>212</v>
      </c>
      <c r="H571" s="42">
        <v>2.0990000000000002</v>
      </c>
      <c r="I571" s="41">
        <v>130</v>
      </c>
      <c r="J571" s="43">
        <f t="shared" si="216"/>
        <v>0.61319999999999997</v>
      </c>
      <c r="K571" s="41">
        <v>55</v>
      </c>
      <c r="L571" s="41">
        <v>122</v>
      </c>
      <c r="M571" s="41">
        <v>48</v>
      </c>
      <c r="N571" s="41">
        <f t="shared" si="217"/>
        <v>45.082000000000001</v>
      </c>
      <c r="O571" s="41">
        <f t="shared" si="218"/>
        <v>39.344299999999997</v>
      </c>
      <c r="P571" s="41">
        <v>405</v>
      </c>
      <c r="Q571" s="41">
        <v>328</v>
      </c>
      <c r="R571" s="41">
        <v>328</v>
      </c>
      <c r="S571" s="41">
        <v>284</v>
      </c>
      <c r="T571" s="57">
        <v>241</v>
      </c>
      <c r="U571" s="53">
        <f t="shared" si="219"/>
        <v>405</v>
      </c>
      <c r="V571" s="44">
        <f t="shared" si="220"/>
        <v>47.65</v>
      </c>
      <c r="W571" s="54">
        <v>107819</v>
      </c>
      <c r="X571" s="55">
        <v>136407</v>
      </c>
      <c r="Y571" s="41">
        <v>0.66306330376820277</v>
      </c>
      <c r="Z571" s="41">
        <f t="shared" si="221"/>
        <v>363.46449999999999</v>
      </c>
      <c r="AA571" s="41">
        <f t="shared" si="222"/>
        <v>0</v>
      </c>
      <c r="AB571" s="41">
        <f t="shared" si="223"/>
        <v>0.426315</v>
      </c>
      <c r="AC571" s="41" t="str">
        <f t="shared" si="224"/>
        <v/>
      </c>
      <c r="AD571" s="41" t="str">
        <f t="shared" si="225"/>
        <v/>
      </c>
      <c r="AE571" s="41">
        <f t="shared" si="226"/>
        <v>451.10399999999998</v>
      </c>
      <c r="AF571" s="41">
        <f t="shared" si="227"/>
        <v>451.10399999999998</v>
      </c>
      <c r="AG571" s="41">
        <f t="shared" si="228"/>
        <v>0</v>
      </c>
      <c r="AH571" s="41" t="str">
        <f t="shared" si="229"/>
        <v/>
      </c>
      <c r="AI571" s="41" t="str">
        <f t="shared" si="230"/>
        <v/>
      </c>
      <c r="AJ571" s="41" t="str">
        <f t="shared" si="231"/>
        <v/>
      </c>
      <c r="AK571" s="41" t="str">
        <f t="shared" si="232"/>
        <v/>
      </c>
      <c r="AL571" s="44">
        <f t="shared" si="233"/>
        <v>451.1</v>
      </c>
      <c r="AM571" s="44">
        <f t="shared" si="234"/>
        <v>510.21</v>
      </c>
      <c r="AN571" s="40">
        <f t="shared" si="235"/>
        <v>62200</v>
      </c>
      <c r="AO571" s="45">
        <f t="shared" si="236"/>
        <v>2.8574476651868366E-2</v>
      </c>
      <c r="AP571" s="40">
        <f t="shared" si="237"/>
        <v>-146.27274598091418</v>
      </c>
      <c r="AQ571" s="41">
        <v>0</v>
      </c>
      <c r="AR571" s="40">
        <f t="shared" si="238"/>
        <v>62200</v>
      </c>
      <c r="AS571" s="40">
        <f t="shared" si="239"/>
        <v>2120</v>
      </c>
      <c r="AT571" s="40">
        <f t="shared" si="240"/>
        <v>6820.35</v>
      </c>
      <c r="AU571" s="40">
        <f t="shared" si="241"/>
        <v>65199</v>
      </c>
      <c r="AV571" s="46">
        <f t="shared" si="242"/>
        <v>65199</v>
      </c>
      <c r="AW571" s="40">
        <f>AX571-AV571</f>
        <v>2120</v>
      </c>
      <c r="AX571" s="59">
        <f>IF(D571&gt;AV571,AV571+(D571-AV571),AV571)</f>
        <v>67319</v>
      </c>
    </row>
    <row r="572" spans="1:50" ht="15" customHeight="1" x14ac:dyDescent="0.25">
      <c r="A572" s="51">
        <v>59</v>
      </c>
      <c r="B572" s="51">
        <v>900</v>
      </c>
      <c r="C572" s="52" t="s">
        <v>765</v>
      </c>
      <c r="D572" s="39">
        <v>14460</v>
      </c>
      <c r="E572" s="40">
        <v>0</v>
      </c>
      <c r="F572" s="41">
        <v>86</v>
      </c>
      <c r="G572" s="40">
        <v>68</v>
      </c>
      <c r="H572" s="42">
        <v>2.0609999999999999</v>
      </c>
      <c r="I572" s="41">
        <v>0</v>
      </c>
      <c r="J572" s="43">
        <f t="shared" si="216"/>
        <v>0</v>
      </c>
      <c r="K572" s="41">
        <v>19</v>
      </c>
      <c r="L572" s="41">
        <v>40</v>
      </c>
      <c r="M572" s="41">
        <v>6</v>
      </c>
      <c r="N572" s="41">
        <f t="shared" si="217"/>
        <v>47.5</v>
      </c>
      <c r="O572" s="41">
        <f t="shared" si="218"/>
        <v>15</v>
      </c>
      <c r="P572" s="41">
        <v>109</v>
      </c>
      <c r="Q572" s="41">
        <v>113</v>
      </c>
      <c r="R572" s="41">
        <v>120</v>
      </c>
      <c r="S572" s="41">
        <v>116</v>
      </c>
      <c r="T572" s="57">
        <v>86</v>
      </c>
      <c r="U572" s="53">
        <f t="shared" si="219"/>
        <v>120</v>
      </c>
      <c r="V572" s="44">
        <f t="shared" si="220"/>
        <v>43.33</v>
      </c>
      <c r="W572" s="54">
        <v>59507</v>
      </c>
      <c r="X572" s="55">
        <v>24005</v>
      </c>
      <c r="Y572" s="41">
        <v>1.651634679388476</v>
      </c>
      <c r="Z572" s="41">
        <f t="shared" si="221"/>
        <v>52.069600000000001</v>
      </c>
      <c r="AA572" s="41">
        <f t="shared" si="222"/>
        <v>0</v>
      </c>
      <c r="AB572" s="41">
        <f t="shared" si="223"/>
        <v>0.426315</v>
      </c>
      <c r="AC572" s="41" t="str">
        <f t="shared" si="224"/>
        <v/>
      </c>
      <c r="AD572" s="41" t="str">
        <f t="shared" si="225"/>
        <v/>
      </c>
      <c r="AE572" s="41">
        <f t="shared" si="226"/>
        <v>410</v>
      </c>
      <c r="AF572" s="41">
        <f t="shared" si="227"/>
        <v>410</v>
      </c>
      <c r="AG572" s="41">
        <f t="shared" si="228"/>
        <v>0</v>
      </c>
      <c r="AH572" s="41" t="str">
        <f t="shared" si="229"/>
        <v/>
      </c>
      <c r="AI572" s="41" t="str">
        <f t="shared" si="230"/>
        <v/>
      </c>
      <c r="AJ572" s="41" t="str">
        <f t="shared" si="231"/>
        <v/>
      </c>
      <c r="AK572" s="41" t="str">
        <f t="shared" si="232"/>
        <v/>
      </c>
      <c r="AL572" s="44">
        <f t="shared" si="233"/>
        <v>410</v>
      </c>
      <c r="AM572" s="44">
        <f t="shared" si="234"/>
        <v>463.72</v>
      </c>
      <c r="AN572" s="40">
        <f t="shared" si="235"/>
        <v>6164</v>
      </c>
      <c r="AO572" s="45">
        <f t="shared" si="236"/>
        <v>2.8574476651868366E-2</v>
      </c>
      <c r="AP572" s="40">
        <f t="shared" si="237"/>
        <v>-237.05385830389997</v>
      </c>
      <c r="AQ572" s="41">
        <v>0</v>
      </c>
      <c r="AR572" s="40">
        <f t="shared" si="238"/>
        <v>6164</v>
      </c>
      <c r="AS572" s="40">
        <f t="shared" si="239"/>
        <v>680</v>
      </c>
      <c r="AT572" s="40">
        <f t="shared" si="240"/>
        <v>1200.25</v>
      </c>
      <c r="AU572" s="40">
        <f t="shared" si="241"/>
        <v>13780</v>
      </c>
      <c r="AV572" s="46">
        <f t="shared" si="242"/>
        <v>13780</v>
      </c>
      <c r="AW572" s="40">
        <f>AX572-AV572</f>
        <v>680</v>
      </c>
      <c r="AX572" s="59">
        <f>IF(D572&gt;AV572,AV572+(D572-AV572),AV572)</f>
        <v>14460</v>
      </c>
    </row>
    <row r="573" spans="1:50" ht="15" customHeight="1" x14ac:dyDescent="0.25">
      <c r="A573" s="51">
        <v>59</v>
      </c>
      <c r="B573" s="51">
        <v>1000</v>
      </c>
      <c r="C573" s="52" t="s">
        <v>842</v>
      </c>
      <c r="D573" s="39">
        <v>28912</v>
      </c>
      <c r="E573" s="40">
        <v>0</v>
      </c>
      <c r="F573" s="41">
        <v>124</v>
      </c>
      <c r="G573" s="40">
        <v>106</v>
      </c>
      <c r="H573" s="42">
        <v>2.1629999999999998</v>
      </c>
      <c r="I573" s="41">
        <v>0</v>
      </c>
      <c r="J573" s="43">
        <f t="shared" si="216"/>
        <v>0</v>
      </c>
      <c r="K573" s="41">
        <v>25</v>
      </c>
      <c r="L573" s="41">
        <v>54</v>
      </c>
      <c r="M573" s="41">
        <v>15</v>
      </c>
      <c r="N573" s="41">
        <f t="shared" si="217"/>
        <v>46.296300000000002</v>
      </c>
      <c r="O573" s="41">
        <f t="shared" si="218"/>
        <v>27.777800000000003</v>
      </c>
      <c r="P573" s="41">
        <v>217</v>
      </c>
      <c r="Q573" s="41">
        <v>180</v>
      </c>
      <c r="R573" s="41">
        <v>159</v>
      </c>
      <c r="S573" s="41">
        <v>132</v>
      </c>
      <c r="T573" s="57">
        <v>124</v>
      </c>
      <c r="U573" s="53">
        <f t="shared" si="219"/>
        <v>217</v>
      </c>
      <c r="V573" s="44">
        <f t="shared" si="220"/>
        <v>51.15</v>
      </c>
      <c r="W573" s="54">
        <v>47648</v>
      </c>
      <c r="X573" s="55">
        <v>46002</v>
      </c>
      <c r="Y573" s="41">
        <v>0.52319161324299568</v>
      </c>
      <c r="Z573" s="41">
        <f t="shared" si="221"/>
        <v>237.0069</v>
      </c>
      <c r="AA573" s="41">
        <f t="shared" si="222"/>
        <v>0</v>
      </c>
      <c r="AB573" s="41">
        <f t="shared" si="223"/>
        <v>0.426315</v>
      </c>
      <c r="AC573" s="41" t="str">
        <f t="shared" si="224"/>
        <v/>
      </c>
      <c r="AD573" s="41" t="str">
        <f t="shared" si="225"/>
        <v/>
      </c>
      <c r="AE573" s="41">
        <f t="shared" si="226"/>
        <v>412.202</v>
      </c>
      <c r="AF573" s="41">
        <f t="shared" si="227"/>
        <v>412.202</v>
      </c>
      <c r="AG573" s="41">
        <f t="shared" si="228"/>
        <v>0</v>
      </c>
      <c r="AH573" s="41" t="str">
        <f t="shared" si="229"/>
        <v/>
      </c>
      <c r="AI573" s="41" t="str">
        <f t="shared" si="230"/>
        <v/>
      </c>
      <c r="AJ573" s="41" t="str">
        <f t="shared" si="231"/>
        <v/>
      </c>
      <c r="AK573" s="41" t="str">
        <f t="shared" si="232"/>
        <v/>
      </c>
      <c r="AL573" s="44">
        <f t="shared" si="233"/>
        <v>412.2</v>
      </c>
      <c r="AM573" s="44">
        <f t="shared" si="234"/>
        <v>466.21</v>
      </c>
      <c r="AN573" s="40">
        <f t="shared" si="235"/>
        <v>29105</v>
      </c>
      <c r="AO573" s="45">
        <f t="shared" si="236"/>
        <v>2.8574476651868366E-2</v>
      </c>
      <c r="AP573" s="40">
        <f t="shared" si="237"/>
        <v>5.5148739938105944</v>
      </c>
      <c r="AQ573" s="41">
        <v>0</v>
      </c>
      <c r="AR573" s="40">
        <f t="shared" si="238"/>
        <v>28918</v>
      </c>
      <c r="AS573" s="40">
        <f t="shared" si="239"/>
        <v>1060</v>
      </c>
      <c r="AT573" s="40">
        <f t="shared" si="240"/>
        <v>2300.1</v>
      </c>
      <c r="AU573" s="40">
        <f t="shared" si="241"/>
        <v>27852</v>
      </c>
      <c r="AV573" s="46">
        <f t="shared" si="242"/>
        <v>28918</v>
      </c>
      <c r="AW573" s="40">
        <f>AX573-AV573</f>
        <v>0</v>
      </c>
      <c r="AX573" s="59">
        <f>IF(D573&gt;AV573,AV573+(D573-AV573),AV573)</f>
        <v>28918</v>
      </c>
    </row>
    <row r="574" spans="1:50" ht="15" customHeight="1" x14ac:dyDescent="0.25">
      <c r="A574" s="51">
        <v>59</v>
      </c>
      <c r="B574" s="51">
        <v>7600</v>
      </c>
      <c r="C574" s="52" t="s">
        <v>393</v>
      </c>
      <c r="D574" s="39">
        <v>226680</v>
      </c>
      <c r="E574" s="40">
        <v>0</v>
      </c>
      <c r="F574" s="41">
        <v>633</v>
      </c>
      <c r="G574" s="40">
        <v>595</v>
      </c>
      <c r="H574" s="42">
        <v>2.08</v>
      </c>
      <c r="I574" s="41">
        <v>70</v>
      </c>
      <c r="J574" s="43">
        <f t="shared" si="216"/>
        <v>0.1176</v>
      </c>
      <c r="K574" s="41">
        <v>130</v>
      </c>
      <c r="L574" s="41">
        <v>333</v>
      </c>
      <c r="M574" s="41">
        <v>114</v>
      </c>
      <c r="N574" s="41">
        <f t="shared" si="217"/>
        <v>39.039000000000001</v>
      </c>
      <c r="O574" s="41">
        <f t="shared" si="218"/>
        <v>34.234200000000001</v>
      </c>
      <c r="P574" s="41">
        <v>754</v>
      </c>
      <c r="Q574" s="41">
        <v>731</v>
      </c>
      <c r="R574" s="41">
        <v>599</v>
      </c>
      <c r="S574" s="41">
        <v>597</v>
      </c>
      <c r="T574" s="57">
        <v>633</v>
      </c>
      <c r="U574" s="53">
        <f t="shared" si="219"/>
        <v>754</v>
      </c>
      <c r="V574" s="44">
        <f t="shared" si="220"/>
        <v>21.09</v>
      </c>
      <c r="W574" s="54">
        <v>242967</v>
      </c>
      <c r="X574" s="55">
        <v>205701</v>
      </c>
      <c r="Y574" s="41">
        <v>0.88261181132885558</v>
      </c>
      <c r="Z574" s="41">
        <f t="shared" si="221"/>
        <v>717.18960000000004</v>
      </c>
      <c r="AA574" s="41">
        <f t="shared" si="222"/>
        <v>0</v>
      </c>
      <c r="AB574" s="41">
        <f t="shared" si="223"/>
        <v>0.426315</v>
      </c>
      <c r="AC574" s="41" t="str">
        <f t="shared" si="224"/>
        <v/>
      </c>
      <c r="AD574" s="41" t="str">
        <f t="shared" si="225"/>
        <v/>
      </c>
      <c r="AE574" s="41">
        <f t="shared" si="226"/>
        <v>591.66499999999996</v>
      </c>
      <c r="AF574" s="41">
        <f t="shared" si="227"/>
        <v>591.66499999999996</v>
      </c>
      <c r="AG574" s="41">
        <f t="shared" si="228"/>
        <v>0</v>
      </c>
      <c r="AH574" s="41" t="str">
        <f t="shared" si="229"/>
        <v/>
      </c>
      <c r="AI574" s="41" t="str">
        <f t="shared" si="230"/>
        <v/>
      </c>
      <c r="AJ574" s="41" t="str">
        <f t="shared" si="231"/>
        <v/>
      </c>
      <c r="AK574" s="41" t="str">
        <f t="shared" si="232"/>
        <v/>
      </c>
      <c r="AL574" s="44">
        <f t="shared" si="233"/>
        <v>591.66999999999996</v>
      </c>
      <c r="AM574" s="44">
        <f t="shared" si="234"/>
        <v>669.2</v>
      </c>
      <c r="AN574" s="40">
        <f t="shared" si="235"/>
        <v>294594</v>
      </c>
      <c r="AO574" s="45">
        <f t="shared" si="236"/>
        <v>2.8574476651868366E-2</v>
      </c>
      <c r="AP574" s="40">
        <f t="shared" si="237"/>
        <v>1940.6070073349883</v>
      </c>
      <c r="AQ574" s="41">
        <v>0</v>
      </c>
      <c r="AR574" s="40">
        <f t="shared" si="238"/>
        <v>228621</v>
      </c>
      <c r="AS574" s="40">
        <f t="shared" si="239"/>
        <v>5950</v>
      </c>
      <c r="AT574" s="40">
        <f t="shared" si="240"/>
        <v>10285.050000000001</v>
      </c>
      <c r="AU574" s="40">
        <f t="shared" si="241"/>
        <v>220730</v>
      </c>
      <c r="AV574" s="46">
        <f t="shared" si="242"/>
        <v>228621</v>
      </c>
      <c r="AW574" s="40">
        <f>AX574-AV574</f>
        <v>0</v>
      </c>
      <c r="AX574" s="59">
        <f>IF(D574&gt;AV574,AV574+(D574-AV574),AV574)</f>
        <v>228621</v>
      </c>
    </row>
    <row r="575" spans="1:50" ht="15" customHeight="1" x14ac:dyDescent="0.25">
      <c r="A575" s="51">
        <v>60</v>
      </c>
      <c r="B575" s="51">
        <v>200</v>
      </c>
      <c r="C575" s="52" t="s">
        <v>56</v>
      </c>
      <c r="D575" s="39">
        <v>19647</v>
      </c>
      <c r="E575" s="40">
        <v>0</v>
      </c>
      <c r="F575" s="41">
        <v>107</v>
      </c>
      <c r="G575" s="40">
        <v>96</v>
      </c>
      <c r="H575" s="42">
        <v>2.4</v>
      </c>
      <c r="I575" s="41">
        <v>0</v>
      </c>
      <c r="J575" s="43">
        <f t="shared" si="216"/>
        <v>0</v>
      </c>
      <c r="K575" s="41">
        <v>32</v>
      </c>
      <c r="L575" s="41">
        <v>71</v>
      </c>
      <c r="M575" s="41">
        <v>25</v>
      </c>
      <c r="N575" s="41">
        <f t="shared" si="217"/>
        <v>45.070399999999999</v>
      </c>
      <c r="O575" s="41">
        <f t="shared" si="218"/>
        <v>35.211300000000001</v>
      </c>
      <c r="P575" s="41">
        <v>171</v>
      </c>
      <c r="Q575" s="41">
        <v>134</v>
      </c>
      <c r="R575" s="41">
        <v>137</v>
      </c>
      <c r="S575" s="41">
        <v>101</v>
      </c>
      <c r="T575" s="57">
        <v>107</v>
      </c>
      <c r="U575" s="53">
        <f t="shared" si="219"/>
        <v>171</v>
      </c>
      <c r="V575" s="44">
        <f t="shared" si="220"/>
        <v>43.86</v>
      </c>
      <c r="W575" s="54">
        <v>148484</v>
      </c>
      <c r="X575" s="55">
        <v>54000</v>
      </c>
      <c r="Y575" s="41">
        <v>1.9958644596036739</v>
      </c>
      <c r="Z575" s="41">
        <f t="shared" si="221"/>
        <v>53.610900000000001</v>
      </c>
      <c r="AA575" s="41">
        <f t="shared" si="222"/>
        <v>0</v>
      </c>
      <c r="AB575" s="41">
        <f t="shared" si="223"/>
        <v>0.426315</v>
      </c>
      <c r="AC575" s="41" t="str">
        <f t="shared" si="224"/>
        <v/>
      </c>
      <c r="AD575" s="41" t="str">
        <f t="shared" si="225"/>
        <v/>
      </c>
      <c r="AE575" s="41">
        <f t="shared" si="226"/>
        <v>410</v>
      </c>
      <c r="AF575" s="41">
        <f t="shared" si="227"/>
        <v>410</v>
      </c>
      <c r="AG575" s="41">
        <f t="shared" si="228"/>
        <v>0</v>
      </c>
      <c r="AH575" s="41" t="str">
        <f t="shared" si="229"/>
        <v/>
      </c>
      <c r="AI575" s="41" t="str">
        <f t="shared" si="230"/>
        <v/>
      </c>
      <c r="AJ575" s="41" t="str">
        <f t="shared" si="231"/>
        <v/>
      </c>
      <c r="AK575" s="41" t="str">
        <f t="shared" si="232"/>
        <v/>
      </c>
      <c r="AL575" s="44">
        <f t="shared" si="233"/>
        <v>410</v>
      </c>
      <c r="AM575" s="44">
        <f t="shared" si="234"/>
        <v>463.72</v>
      </c>
      <c r="AN575" s="40">
        <f t="shared" si="235"/>
        <v>0</v>
      </c>
      <c r="AO575" s="45">
        <f t="shared" si="236"/>
        <v>2.8574476651868366E-2</v>
      </c>
      <c r="AP575" s="40">
        <f t="shared" si="237"/>
        <v>-561.40274277925778</v>
      </c>
      <c r="AQ575" s="41">
        <v>0</v>
      </c>
      <c r="AR575" s="40">
        <f t="shared" si="238"/>
        <v>0</v>
      </c>
      <c r="AS575" s="40">
        <f t="shared" si="239"/>
        <v>960</v>
      </c>
      <c r="AT575" s="40">
        <f t="shared" si="240"/>
        <v>2700</v>
      </c>
      <c r="AU575" s="40">
        <f t="shared" si="241"/>
        <v>18687</v>
      </c>
      <c r="AV575" s="46">
        <f t="shared" si="242"/>
        <v>18687</v>
      </c>
      <c r="AW575" s="40">
        <f>AX575-AV575</f>
        <v>960</v>
      </c>
      <c r="AX575" s="59">
        <f>IF(D575&gt;AV575,AV575+(D575-AV575),AV575)</f>
        <v>19647</v>
      </c>
    </row>
    <row r="576" spans="1:50" ht="15" customHeight="1" x14ac:dyDescent="0.25">
      <c r="A576" s="51">
        <v>60</v>
      </c>
      <c r="B576" s="51">
        <v>300</v>
      </c>
      <c r="C576" s="52" t="s">
        <v>148</v>
      </c>
      <c r="D576" s="39">
        <v>64193</v>
      </c>
      <c r="E576" s="40">
        <v>0</v>
      </c>
      <c r="F576" s="41">
        <v>267</v>
      </c>
      <c r="G576" s="40">
        <v>264</v>
      </c>
      <c r="H576" s="42">
        <v>2.3159999999999998</v>
      </c>
      <c r="I576" s="41">
        <v>83</v>
      </c>
      <c r="J576" s="43">
        <f t="shared" si="216"/>
        <v>0.31440000000000001</v>
      </c>
      <c r="K576" s="41">
        <v>23</v>
      </c>
      <c r="L576" s="41">
        <v>120</v>
      </c>
      <c r="M576" s="41">
        <v>18</v>
      </c>
      <c r="N576" s="41">
        <f t="shared" si="217"/>
        <v>19.166699999999999</v>
      </c>
      <c r="O576" s="41">
        <f t="shared" si="218"/>
        <v>15</v>
      </c>
      <c r="P576" s="41">
        <v>255</v>
      </c>
      <c r="Q576" s="41">
        <v>273</v>
      </c>
      <c r="R576" s="41">
        <v>264</v>
      </c>
      <c r="S576" s="41">
        <v>243</v>
      </c>
      <c r="T576" s="57">
        <v>267</v>
      </c>
      <c r="U576" s="53">
        <f t="shared" si="219"/>
        <v>273</v>
      </c>
      <c r="V576" s="44">
        <f t="shared" si="220"/>
        <v>3.3</v>
      </c>
      <c r="W576" s="54">
        <v>105738</v>
      </c>
      <c r="X576" s="55">
        <v>77753</v>
      </c>
      <c r="Y576" s="41">
        <v>1.1441655328132794</v>
      </c>
      <c r="Z576" s="41">
        <f t="shared" si="221"/>
        <v>233.3578</v>
      </c>
      <c r="AA576" s="41">
        <f t="shared" si="222"/>
        <v>0</v>
      </c>
      <c r="AB576" s="41">
        <f t="shared" si="223"/>
        <v>0.426315</v>
      </c>
      <c r="AC576" s="41" t="str">
        <f t="shared" si="224"/>
        <v/>
      </c>
      <c r="AD576" s="41" t="str">
        <f t="shared" si="225"/>
        <v/>
      </c>
      <c r="AE576" s="41">
        <f t="shared" si="226"/>
        <v>470.18799999999999</v>
      </c>
      <c r="AF576" s="41">
        <f t="shared" si="227"/>
        <v>470.18799999999999</v>
      </c>
      <c r="AG576" s="41">
        <f t="shared" si="228"/>
        <v>0</v>
      </c>
      <c r="AH576" s="41" t="str">
        <f t="shared" si="229"/>
        <v/>
      </c>
      <c r="AI576" s="41" t="str">
        <f t="shared" si="230"/>
        <v/>
      </c>
      <c r="AJ576" s="41" t="str">
        <f t="shared" si="231"/>
        <v/>
      </c>
      <c r="AK576" s="41" t="str">
        <f t="shared" si="232"/>
        <v/>
      </c>
      <c r="AL576" s="44">
        <f t="shared" si="233"/>
        <v>470.19</v>
      </c>
      <c r="AM576" s="44">
        <f t="shared" si="234"/>
        <v>531.79999999999995</v>
      </c>
      <c r="AN576" s="40">
        <f t="shared" si="235"/>
        <v>95318</v>
      </c>
      <c r="AO576" s="45">
        <f t="shared" si="236"/>
        <v>2.8574476651868366E-2</v>
      </c>
      <c r="AP576" s="40">
        <f t="shared" si="237"/>
        <v>889.38058578940286</v>
      </c>
      <c r="AQ576" s="41">
        <v>0</v>
      </c>
      <c r="AR576" s="40">
        <f t="shared" si="238"/>
        <v>65082</v>
      </c>
      <c r="AS576" s="40">
        <f t="shared" si="239"/>
        <v>2640</v>
      </c>
      <c r="AT576" s="40">
        <f t="shared" si="240"/>
        <v>3887.65</v>
      </c>
      <c r="AU576" s="40">
        <f t="shared" si="241"/>
        <v>61553</v>
      </c>
      <c r="AV576" s="46">
        <f t="shared" si="242"/>
        <v>65082</v>
      </c>
      <c r="AW576" s="40">
        <f>AX576-AV576</f>
        <v>0</v>
      </c>
      <c r="AX576" s="59">
        <f>IF(D576&gt;AV576,AV576+(D576-AV576),AV576)</f>
        <v>65082</v>
      </c>
    </row>
    <row r="577" spans="1:50" ht="15" customHeight="1" x14ac:dyDescent="0.25">
      <c r="A577" s="51">
        <v>60</v>
      </c>
      <c r="B577" s="51">
        <v>400</v>
      </c>
      <c r="C577" s="52" t="s">
        <v>174</v>
      </c>
      <c r="D577" s="39">
        <v>3943905</v>
      </c>
      <c r="E577" s="40">
        <v>0</v>
      </c>
      <c r="F577" s="41">
        <v>7891</v>
      </c>
      <c r="G577" s="40">
        <v>8019</v>
      </c>
      <c r="H577" s="42">
        <v>2.238</v>
      </c>
      <c r="I577" s="41">
        <v>5039</v>
      </c>
      <c r="J577" s="43">
        <f t="shared" si="216"/>
        <v>0.62839999999999996</v>
      </c>
      <c r="K577" s="41">
        <v>1048</v>
      </c>
      <c r="L577" s="41">
        <v>3323</v>
      </c>
      <c r="M577" s="41">
        <v>1104</v>
      </c>
      <c r="N577" s="41">
        <f t="shared" si="217"/>
        <v>31.537800000000001</v>
      </c>
      <c r="O577" s="41">
        <f t="shared" si="218"/>
        <v>33.222999999999999</v>
      </c>
      <c r="P577" s="41">
        <v>8312</v>
      </c>
      <c r="Q577" s="41">
        <v>8628</v>
      </c>
      <c r="R577" s="41">
        <v>8119</v>
      </c>
      <c r="S577" s="41">
        <v>8192</v>
      </c>
      <c r="T577" s="53">
        <v>7891</v>
      </c>
      <c r="U577" s="53">
        <f t="shared" si="219"/>
        <v>8628</v>
      </c>
      <c r="V577" s="44">
        <f t="shared" si="220"/>
        <v>7.06</v>
      </c>
      <c r="W577" s="54">
        <v>4034554</v>
      </c>
      <c r="X577" s="55">
        <v>2232737</v>
      </c>
      <c r="Y577" s="41">
        <v>5.1463558904520017</v>
      </c>
      <c r="Z577" s="41">
        <f t="shared" si="221"/>
        <v>1533.318</v>
      </c>
      <c r="AA577" s="41">
        <f t="shared" si="222"/>
        <v>0</v>
      </c>
      <c r="AB577" s="41">
        <f t="shared" si="223"/>
        <v>0.426315</v>
      </c>
      <c r="AC577" s="41" t="str">
        <f t="shared" si="224"/>
        <v/>
      </c>
      <c r="AD577" s="41" t="str">
        <f t="shared" si="225"/>
        <v/>
      </c>
      <c r="AE577" s="41" t="str">
        <f t="shared" si="226"/>
        <v/>
      </c>
      <c r="AF577" s="41" t="str">
        <f t="shared" si="227"/>
        <v/>
      </c>
      <c r="AG577" s="41">
        <f t="shared" si="228"/>
        <v>816.26024661999986</v>
      </c>
      <c r="AH577" s="41" t="str">
        <f t="shared" si="229"/>
        <v/>
      </c>
      <c r="AI577" s="41" t="str">
        <f t="shared" si="230"/>
        <v/>
      </c>
      <c r="AJ577" s="41" t="str">
        <f t="shared" si="231"/>
        <v/>
      </c>
      <c r="AK577" s="41" t="str">
        <f t="shared" si="232"/>
        <v/>
      </c>
      <c r="AL577" s="44">
        <f t="shared" si="233"/>
        <v>816.26</v>
      </c>
      <c r="AM577" s="44">
        <f t="shared" si="234"/>
        <v>923.22</v>
      </c>
      <c r="AN577" s="40">
        <f t="shared" si="235"/>
        <v>5683310</v>
      </c>
      <c r="AO577" s="45">
        <f t="shared" si="236"/>
        <v>2.8574476651868366E-2</v>
      </c>
      <c r="AP577" s="40">
        <f t="shared" si="237"/>
        <v>49702.587560643093</v>
      </c>
      <c r="AQ577" s="41">
        <v>0</v>
      </c>
      <c r="AR577" s="40">
        <f t="shared" si="238"/>
        <v>3993608</v>
      </c>
      <c r="AS577" s="40">
        <f t="shared" si="239"/>
        <v>80190</v>
      </c>
      <c r="AT577" s="40">
        <f t="shared" si="240"/>
        <v>111636.85</v>
      </c>
      <c r="AU577" s="40">
        <f t="shared" si="241"/>
        <v>3863715</v>
      </c>
      <c r="AV577" s="46">
        <f t="shared" si="242"/>
        <v>3993608</v>
      </c>
      <c r="AW577" s="40">
        <f>AX577-AV577</f>
        <v>0</v>
      </c>
      <c r="AX577" s="59">
        <f>IF(D577&gt;AV577,AV577+(D577-AV577),AV577)</f>
        <v>3993608</v>
      </c>
    </row>
    <row r="578" spans="1:50" ht="15" customHeight="1" x14ac:dyDescent="0.25">
      <c r="A578" s="51">
        <v>60</v>
      </c>
      <c r="B578" s="51">
        <v>500</v>
      </c>
      <c r="C578" s="52" t="s">
        <v>220</v>
      </c>
      <c r="D578" s="39">
        <v>2222057</v>
      </c>
      <c r="E578" s="40">
        <v>0</v>
      </c>
      <c r="F578" s="41">
        <v>8601</v>
      </c>
      <c r="G578" s="40">
        <v>8893</v>
      </c>
      <c r="H578" s="42">
        <v>2.4340000000000002</v>
      </c>
      <c r="I578" s="41">
        <v>2441</v>
      </c>
      <c r="J578" s="43">
        <f t="shared" si="216"/>
        <v>0.27450000000000002</v>
      </c>
      <c r="K578" s="41">
        <v>210</v>
      </c>
      <c r="L578" s="41">
        <v>3844</v>
      </c>
      <c r="M578" s="41">
        <v>1118</v>
      </c>
      <c r="N578" s="41">
        <f>ROUND(479/L578,6)*100</f>
        <v>12.461</v>
      </c>
      <c r="O578" s="41">
        <f t="shared" si="218"/>
        <v>29.084300000000002</v>
      </c>
      <c r="P578" s="41">
        <v>7607</v>
      </c>
      <c r="Q578" s="41">
        <v>8537</v>
      </c>
      <c r="R578" s="41">
        <v>8658</v>
      </c>
      <c r="S578" s="41">
        <v>7501</v>
      </c>
      <c r="T578" s="53">
        <v>8601</v>
      </c>
      <c r="U578" s="53">
        <f t="shared" si="219"/>
        <v>8658</v>
      </c>
      <c r="V578" s="44">
        <f t="shared" si="220"/>
        <v>0</v>
      </c>
      <c r="W578" s="54">
        <v>8368477</v>
      </c>
      <c r="X578" s="55">
        <v>5442266</v>
      </c>
      <c r="Y578" s="41">
        <v>5.9090350997765242</v>
      </c>
      <c r="Z578" s="41">
        <f t="shared" si="221"/>
        <v>1455.5676000000001</v>
      </c>
      <c r="AA578" s="41">
        <f t="shared" si="222"/>
        <v>0</v>
      </c>
      <c r="AB578" s="41">
        <f t="shared" si="223"/>
        <v>0.426315</v>
      </c>
      <c r="AC578" s="41" t="str">
        <f t="shared" si="224"/>
        <v/>
      </c>
      <c r="AD578" s="41" t="str">
        <f t="shared" si="225"/>
        <v/>
      </c>
      <c r="AE578" s="41" t="str">
        <f t="shared" si="226"/>
        <v/>
      </c>
      <c r="AF578" s="41" t="str">
        <f t="shared" si="227"/>
        <v/>
      </c>
      <c r="AG578" s="41">
        <f t="shared" si="228"/>
        <v>580.03432510000005</v>
      </c>
      <c r="AH578" s="41" t="str">
        <f t="shared" si="229"/>
        <v/>
      </c>
      <c r="AI578" s="41" t="str">
        <f t="shared" si="230"/>
        <v/>
      </c>
      <c r="AJ578" s="41" t="str">
        <f t="shared" si="231"/>
        <v/>
      </c>
      <c r="AK578" s="41" t="str">
        <f t="shared" si="232"/>
        <v/>
      </c>
      <c r="AL578" s="44">
        <f t="shared" si="233"/>
        <v>580.03</v>
      </c>
      <c r="AM578" s="44">
        <f t="shared" si="234"/>
        <v>656.03</v>
      </c>
      <c r="AN578" s="40">
        <f t="shared" si="235"/>
        <v>2266468</v>
      </c>
      <c r="AO578" s="45">
        <f t="shared" si="236"/>
        <v>2.8574476651868366E-2</v>
      </c>
      <c r="AP578" s="40">
        <f t="shared" si="237"/>
        <v>1269.0210825861261</v>
      </c>
      <c r="AQ578" s="41">
        <v>0</v>
      </c>
      <c r="AR578" s="40">
        <f t="shared" si="238"/>
        <v>2223326</v>
      </c>
      <c r="AS578" s="40">
        <f t="shared" si="239"/>
        <v>88930</v>
      </c>
      <c r="AT578" s="40">
        <f t="shared" si="240"/>
        <v>272113.3</v>
      </c>
      <c r="AU578" s="40">
        <f t="shared" si="241"/>
        <v>2133127</v>
      </c>
      <c r="AV578" s="46">
        <f t="shared" si="242"/>
        <v>2223326</v>
      </c>
      <c r="AW578" s="40">
        <f>AX578-AV578</f>
        <v>0</v>
      </c>
      <c r="AX578" s="59">
        <f>IF(D578&gt;AV578,AV578+(D578-AV578),AV578)</f>
        <v>2223326</v>
      </c>
    </row>
    <row r="579" spans="1:50" ht="15" customHeight="1" x14ac:dyDescent="0.25">
      <c r="A579" s="51">
        <v>60</v>
      </c>
      <c r="B579" s="51">
        <v>700</v>
      </c>
      <c r="C579" s="52" t="s">
        <v>247</v>
      </c>
      <c r="D579" s="39">
        <v>144552</v>
      </c>
      <c r="E579" s="40">
        <v>0</v>
      </c>
      <c r="F579" s="41">
        <v>503</v>
      </c>
      <c r="G579" s="40">
        <v>489</v>
      </c>
      <c r="H579" s="42">
        <v>2.1539999999999999</v>
      </c>
      <c r="I579" s="41">
        <v>277</v>
      </c>
      <c r="J579" s="43">
        <f t="shared" si="216"/>
        <v>0.5665</v>
      </c>
      <c r="K579" s="41">
        <v>76</v>
      </c>
      <c r="L579" s="41">
        <v>244</v>
      </c>
      <c r="M579" s="41">
        <v>54</v>
      </c>
      <c r="N579" s="41">
        <f t="shared" ref="N579:N642" si="243">ROUND(K579/L579,6)*100</f>
        <v>31.147500000000001</v>
      </c>
      <c r="O579" s="41">
        <f t="shared" si="218"/>
        <v>22.1311</v>
      </c>
      <c r="P579" s="41">
        <v>571</v>
      </c>
      <c r="Q579" s="41">
        <v>585</v>
      </c>
      <c r="R579" s="41">
        <v>422</v>
      </c>
      <c r="S579" s="41">
        <v>437</v>
      </c>
      <c r="T579" s="57">
        <v>503</v>
      </c>
      <c r="U579" s="53">
        <f t="shared" si="219"/>
        <v>585</v>
      </c>
      <c r="V579" s="44">
        <f t="shared" si="220"/>
        <v>16.41</v>
      </c>
      <c r="W579" s="54">
        <v>209768</v>
      </c>
      <c r="X579" s="55">
        <v>176985</v>
      </c>
      <c r="Y579" s="41">
        <v>1.0084096914734739</v>
      </c>
      <c r="Z579" s="41">
        <f t="shared" si="221"/>
        <v>498.80520000000001</v>
      </c>
      <c r="AA579" s="41">
        <f t="shared" si="222"/>
        <v>0</v>
      </c>
      <c r="AB579" s="41">
        <f t="shared" si="223"/>
        <v>0.426315</v>
      </c>
      <c r="AC579" s="41" t="str">
        <f t="shared" si="224"/>
        <v/>
      </c>
      <c r="AD579" s="41" t="str">
        <f t="shared" si="225"/>
        <v/>
      </c>
      <c r="AE579" s="41">
        <f t="shared" si="226"/>
        <v>552.76300000000003</v>
      </c>
      <c r="AF579" s="41">
        <f t="shared" si="227"/>
        <v>552.76300000000003</v>
      </c>
      <c r="AG579" s="41">
        <f t="shared" si="228"/>
        <v>0</v>
      </c>
      <c r="AH579" s="41" t="str">
        <f t="shared" si="229"/>
        <v/>
      </c>
      <c r="AI579" s="41" t="str">
        <f t="shared" si="230"/>
        <v/>
      </c>
      <c r="AJ579" s="41" t="str">
        <f t="shared" si="231"/>
        <v/>
      </c>
      <c r="AK579" s="41" t="str">
        <f t="shared" si="232"/>
        <v/>
      </c>
      <c r="AL579" s="44">
        <f t="shared" si="233"/>
        <v>552.76</v>
      </c>
      <c r="AM579" s="44">
        <f t="shared" si="234"/>
        <v>625.19000000000005</v>
      </c>
      <c r="AN579" s="40">
        <f t="shared" si="235"/>
        <v>216291</v>
      </c>
      <c r="AO579" s="45">
        <f t="shared" si="236"/>
        <v>2.8574476651868366E-2</v>
      </c>
      <c r="AP579" s="40">
        <f t="shared" si="237"/>
        <v>2049.9043805283845</v>
      </c>
      <c r="AQ579" s="41">
        <v>0</v>
      </c>
      <c r="AR579" s="40">
        <f t="shared" si="238"/>
        <v>146602</v>
      </c>
      <c r="AS579" s="40">
        <f t="shared" si="239"/>
        <v>4890</v>
      </c>
      <c r="AT579" s="40">
        <f t="shared" si="240"/>
        <v>8849.25</v>
      </c>
      <c r="AU579" s="40">
        <f t="shared" si="241"/>
        <v>139662</v>
      </c>
      <c r="AV579" s="46">
        <f t="shared" si="242"/>
        <v>146602</v>
      </c>
      <c r="AW579" s="40">
        <f>AX579-AV579</f>
        <v>0</v>
      </c>
      <c r="AX579" s="59">
        <f>IF(D579&gt;AV579,AV579+(D579-AV579),AV579)</f>
        <v>146602</v>
      </c>
    </row>
    <row r="580" spans="1:50" ht="15" customHeight="1" x14ac:dyDescent="0.25">
      <c r="A580" s="51">
        <v>60</v>
      </c>
      <c r="B580" s="51">
        <v>900</v>
      </c>
      <c r="C580" s="52" t="s">
        <v>262</v>
      </c>
      <c r="D580" s="39">
        <v>318289</v>
      </c>
      <c r="E580" s="40">
        <v>0</v>
      </c>
      <c r="F580" s="41">
        <v>842</v>
      </c>
      <c r="G580" s="40">
        <v>844</v>
      </c>
      <c r="H580" s="42">
        <v>2.1339999999999999</v>
      </c>
      <c r="I580" s="41">
        <v>434</v>
      </c>
      <c r="J580" s="43">
        <f t="shared" si="216"/>
        <v>0.51419999999999999</v>
      </c>
      <c r="K580" s="41">
        <v>144</v>
      </c>
      <c r="L580" s="41">
        <v>494</v>
      </c>
      <c r="M580" s="41">
        <v>199</v>
      </c>
      <c r="N580" s="41">
        <f t="shared" si="243"/>
        <v>29.149799999999999</v>
      </c>
      <c r="O580" s="41">
        <f t="shared" si="218"/>
        <v>40.2834</v>
      </c>
      <c r="P580" s="41">
        <v>955</v>
      </c>
      <c r="Q580" s="41">
        <v>869</v>
      </c>
      <c r="R580" s="41">
        <v>853</v>
      </c>
      <c r="S580" s="41">
        <v>893</v>
      </c>
      <c r="T580" s="57">
        <v>842</v>
      </c>
      <c r="U580" s="53">
        <f t="shared" si="219"/>
        <v>955</v>
      </c>
      <c r="V580" s="44">
        <f t="shared" si="220"/>
        <v>11.62</v>
      </c>
      <c r="W580" s="54">
        <v>453577</v>
      </c>
      <c r="X580" s="55">
        <v>217001</v>
      </c>
      <c r="Y580" s="41">
        <v>2.1308419189586978</v>
      </c>
      <c r="Z580" s="41">
        <f t="shared" si="221"/>
        <v>395.149</v>
      </c>
      <c r="AA580" s="41">
        <f t="shared" si="222"/>
        <v>0</v>
      </c>
      <c r="AB580" s="41">
        <f t="shared" si="223"/>
        <v>0.426315</v>
      </c>
      <c r="AC580" s="41" t="str">
        <f t="shared" si="224"/>
        <v/>
      </c>
      <c r="AD580" s="41" t="str">
        <f t="shared" si="225"/>
        <v/>
      </c>
      <c r="AE580" s="41">
        <f t="shared" si="226"/>
        <v>683.048</v>
      </c>
      <c r="AF580" s="41">
        <f t="shared" si="227"/>
        <v>630</v>
      </c>
      <c r="AG580" s="41">
        <f t="shared" si="228"/>
        <v>0</v>
      </c>
      <c r="AH580" s="41" t="str">
        <f t="shared" si="229"/>
        <v/>
      </c>
      <c r="AI580" s="41" t="str">
        <f t="shared" si="230"/>
        <v/>
      </c>
      <c r="AJ580" s="41" t="str">
        <f t="shared" si="231"/>
        <v/>
      </c>
      <c r="AK580" s="41" t="str">
        <f t="shared" si="232"/>
        <v/>
      </c>
      <c r="AL580" s="44">
        <f t="shared" si="233"/>
        <v>630</v>
      </c>
      <c r="AM580" s="44">
        <f t="shared" si="234"/>
        <v>712.55</v>
      </c>
      <c r="AN580" s="40">
        <f t="shared" si="235"/>
        <v>408026</v>
      </c>
      <c r="AO580" s="45">
        <f t="shared" si="236"/>
        <v>2.8574476651868366E-2</v>
      </c>
      <c r="AP580" s="40">
        <f t="shared" si="237"/>
        <v>2564.1878113087114</v>
      </c>
      <c r="AQ580" s="41">
        <v>0</v>
      </c>
      <c r="AR580" s="40">
        <f t="shared" si="238"/>
        <v>320853</v>
      </c>
      <c r="AS580" s="40">
        <f t="shared" si="239"/>
        <v>8440</v>
      </c>
      <c r="AT580" s="40">
        <f t="shared" si="240"/>
        <v>10850.050000000001</v>
      </c>
      <c r="AU580" s="40">
        <f t="shared" si="241"/>
        <v>309849</v>
      </c>
      <c r="AV580" s="46">
        <f t="shared" si="242"/>
        <v>320853</v>
      </c>
      <c r="AW580" s="40">
        <f>AX580-AV580</f>
        <v>0</v>
      </c>
      <c r="AX580" s="59">
        <f>IF(D580&gt;AV580,AV580+(D580-AV580),AV580)</f>
        <v>320853</v>
      </c>
    </row>
    <row r="581" spans="1:50" ht="15" customHeight="1" x14ac:dyDescent="0.25">
      <c r="A581" s="51">
        <v>60</v>
      </c>
      <c r="B581" s="51">
        <v>1000</v>
      </c>
      <c r="C581" s="52" t="s">
        <v>265</v>
      </c>
      <c r="D581" s="39">
        <v>107211</v>
      </c>
      <c r="E581" s="40">
        <v>0</v>
      </c>
      <c r="F581" s="41">
        <v>435</v>
      </c>
      <c r="G581" s="40">
        <v>427</v>
      </c>
      <c r="H581" s="42">
        <v>2.399</v>
      </c>
      <c r="I581" s="41">
        <v>97</v>
      </c>
      <c r="J581" s="43">
        <f t="shared" si="216"/>
        <v>0.22720000000000001</v>
      </c>
      <c r="K581" s="41">
        <v>49</v>
      </c>
      <c r="L581" s="41">
        <v>199</v>
      </c>
      <c r="M581" s="41">
        <v>50</v>
      </c>
      <c r="N581" s="41">
        <f t="shared" si="243"/>
        <v>24.623100000000001</v>
      </c>
      <c r="O581" s="41">
        <f t="shared" si="218"/>
        <v>25.125599999999999</v>
      </c>
      <c r="P581" s="41">
        <v>383</v>
      </c>
      <c r="Q581" s="41">
        <v>453</v>
      </c>
      <c r="R581" s="41">
        <v>413</v>
      </c>
      <c r="S581" s="41">
        <v>435</v>
      </c>
      <c r="T581" s="57">
        <v>435</v>
      </c>
      <c r="U581" s="53">
        <f t="shared" si="219"/>
        <v>453</v>
      </c>
      <c r="V581" s="44">
        <f t="shared" si="220"/>
        <v>5.74</v>
      </c>
      <c r="W581" s="54">
        <v>175533</v>
      </c>
      <c r="X581" s="55">
        <v>138864</v>
      </c>
      <c r="Y581" s="41">
        <v>0.42463748866790119</v>
      </c>
      <c r="Z581" s="41">
        <f t="shared" si="221"/>
        <v>1024.4032</v>
      </c>
      <c r="AA581" s="41">
        <f t="shared" si="222"/>
        <v>0</v>
      </c>
      <c r="AB581" s="41">
        <f t="shared" si="223"/>
        <v>0.426315</v>
      </c>
      <c r="AC581" s="41" t="str">
        <f t="shared" si="224"/>
        <v/>
      </c>
      <c r="AD581" s="41" t="str">
        <f t="shared" si="225"/>
        <v/>
      </c>
      <c r="AE581" s="41">
        <f t="shared" si="226"/>
        <v>530.00900000000001</v>
      </c>
      <c r="AF581" s="41">
        <f t="shared" si="227"/>
        <v>530.00900000000001</v>
      </c>
      <c r="AG581" s="41">
        <f t="shared" si="228"/>
        <v>0</v>
      </c>
      <c r="AH581" s="41" t="str">
        <f t="shared" si="229"/>
        <v/>
      </c>
      <c r="AI581" s="41" t="str">
        <f t="shared" si="230"/>
        <v/>
      </c>
      <c r="AJ581" s="41" t="str">
        <f t="shared" si="231"/>
        <v/>
      </c>
      <c r="AK581" s="41" t="str">
        <f t="shared" si="232"/>
        <v/>
      </c>
      <c r="AL581" s="44">
        <f t="shared" si="233"/>
        <v>530.01</v>
      </c>
      <c r="AM581" s="44">
        <f t="shared" si="234"/>
        <v>599.46</v>
      </c>
      <c r="AN581" s="40">
        <f t="shared" si="235"/>
        <v>181137</v>
      </c>
      <c r="AO581" s="45">
        <f t="shared" si="236"/>
        <v>2.8574476651868366E-2</v>
      </c>
      <c r="AP581" s="40">
        <f t="shared" si="237"/>
        <v>2112.3967609660208</v>
      </c>
      <c r="AQ581" s="41">
        <v>0</v>
      </c>
      <c r="AR581" s="40">
        <f t="shared" si="238"/>
        <v>109323</v>
      </c>
      <c r="AS581" s="40">
        <f t="shared" si="239"/>
        <v>4270</v>
      </c>
      <c r="AT581" s="40">
        <f t="shared" si="240"/>
        <v>6943.2000000000007</v>
      </c>
      <c r="AU581" s="40">
        <f t="shared" si="241"/>
        <v>102941</v>
      </c>
      <c r="AV581" s="46">
        <f t="shared" si="242"/>
        <v>109323</v>
      </c>
      <c r="AW581" s="40">
        <f>AX581-AV581</f>
        <v>0</v>
      </c>
      <c r="AX581" s="59">
        <f>IF(D581&gt;AV581,AV581+(D581-AV581),AV581)</f>
        <v>109323</v>
      </c>
    </row>
    <row r="582" spans="1:50" ht="15" customHeight="1" x14ac:dyDescent="0.25">
      <c r="A582" s="51">
        <v>60</v>
      </c>
      <c r="B582" s="51">
        <v>1100</v>
      </c>
      <c r="C582" s="52" t="s">
        <v>274</v>
      </c>
      <c r="D582" s="39">
        <v>598858</v>
      </c>
      <c r="E582" s="40">
        <v>0</v>
      </c>
      <c r="F582" s="41">
        <v>1527</v>
      </c>
      <c r="G582" s="40">
        <v>1484</v>
      </c>
      <c r="H582" s="42">
        <v>2.093</v>
      </c>
      <c r="I582" s="41">
        <v>825</v>
      </c>
      <c r="J582" s="43">
        <f t="shared" si="216"/>
        <v>0.55589999999999995</v>
      </c>
      <c r="K582" s="41">
        <v>246</v>
      </c>
      <c r="L582" s="41">
        <v>753</v>
      </c>
      <c r="M582" s="41">
        <v>226</v>
      </c>
      <c r="N582" s="41">
        <f t="shared" si="243"/>
        <v>32.6693</v>
      </c>
      <c r="O582" s="41">
        <f t="shared" si="218"/>
        <v>30.013299999999997</v>
      </c>
      <c r="P582" s="41">
        <v>1684</v>
      </c>
      <c r="Q582" s="41">
        <v>1599</v>
      </c>
      <c r="R582" s="41">
        <v>1529</v>
      </c>
      <c r="S582" s="41">
        <v>1575</v>
      </c>
      <c r="T582" s="53">
        <v>1527</v>
      </c>
      <c r="U582" s="53">
        <f t="shared" si="219"/>
        <v>1684</v>
      </c>
      <c r="V582" s="44">
        <f t="shared" si="220"/>
        <v>11.88</v>
      </c>
      <c r="W582" s="54">
        <v>852341</v>
      </c>
      <c r="X582" s="55">
        <v>382340</v>
      </c>
      <c r="Y582" s="41">
        <v>1.7094384221085195</v>
      </c>
      <c r="Z582" s="41">
        <f t="shared" si="221"/>
        <v>893.2758</v>
      </c>
      <c r="AA582" s="41">
        <f t="shared" si="222"/>
        <v>0</v>
      </c>
      <c r="AB582" s="41">
        <f t="shared" si="223"/>
        <v>0.426315</v>
      </c>
      <c r="AC582" s="41" t="str">
        <f t="shared" si="224"/>
        <v/>
      </c>
      <c r="AD582" s="41" t="str">
        <f t="shared" si="225"/>
        <v/>
      </c>
      <c r="AE582" s="41">
        <f t="shared" si="226"/>
        <v>917.928</v>
      </c>
      <c r="AF582" s="41">
        <f t="shared" si="227"/>
        <v>630</v>
      </c>
      <c r="AG582" s="41">
        <f t="shared" si="228"/>
        <v>0</v>
      </c>
      <c r="AH582" s="41" t="str">
        <f t="shared" si="229"/>
        <v/>
      </c>
      <c r="AI582" s="41" t="str">
        <f t="shared" si="230"/>
        <v/>
      </c>
      <c r="AJ582" s="41" t="str">
        <f t="shared" si="231"/>
        <v/>
      </c>
      <c r="AK582" s="41" t="str">
        <f t="shared" si="232"/>
        <v/>
      </c>
      <c r="AL582" s="44">
        <f t="shared" si="233"/>
        <v>630</v>
      </c>
      <c r="AM582" s="44">
        <f t="shared" si="234"/>
        <v>712.55</v>
      </c>
      <c r="AN582" s="40">
        <f t="shared" si="235"/>
        <v>694058</v>
      </c>
      <c r="AO582" s="45">
        <f t="shared" si="236"/>
        <v>2.8574476651868366E-2</v>
      </c>
      <c r="AP582" s="40">
        <f t="shared" si="237"/>
        <v>2720.2901772578684</v>
      </c>
      <c r="AQ582" s="41">
        <v>0</v>
      </c>
      <c r="AR582" s="40">
        <f t="shared" si="238"/>
        <v>601578</v>
      </c>
      <c r="AS582" s="40">
        <f t="shared" si="239"/>
        <v>14840</v>
      </c>
      <c r="AT582" s="40">
        <f t="shared" si="240"/>
        <v>19117</v>
      </c>
      <c r="AU582" s="40">
        <f t="shared" si="241"/>
        <v>584018</v>
      </c>
      <c r="AV582" s="46">
        <f t="shared" si="242"/>
        <v>601578</v>
      </c>
      <c r="AW582" s="40">
        <f>AX582-AV582</f>
        <v>0</v>
      </c>
      <c r="AX582" s="59">
        <f>IF(D582&gt;AV582,AV582+(D582-AV582),AV582)</f>
        <v>601578</v>
      </c>
    </row>
    <row r="583" spans="1:50" ht="15" customHeight="1" x14ac:dyDescent="0.25">
      <c r="A583" s="51">
        <v>60</v>
      </c>
      <c r="B583" s="51">
        <v>1300</v>
      </c>
      <c r="C583" s="52" t="s">
        <v>324</v>
      </c>
      <c r="D583" s="39">
        <v>13918</v>
      </c>
      <c r="E583" s="40">
        <v>0</v>
      </c>
      <c r="F583" s="41">
        <v>66</v>
      </c>
      <c r="G583" s="40">
        <v>58</v>
      </c>
      <c r="H583" s="42">
        <v>1.657</v>
      </c>
      <c r="I583" s="41">
        <v>28</v>
      </c>
      <c r="J583" s="43">
        <f t="shared" si="216"/>
        <v>0.48280000000000001</v>
      </c>
      <c r="K583" s="41">
        <v>29</v>
      </c>
      <c r="L583" s="41">
        <v>46</v>
      </c>
      <c r="M583" s="41">
        <v>7</v>
      </c>
      <c r="N583" s="41">
        <f t="shared" si="243"/>
        <v>63.043499999999995</v>
      </c>
      <c r="O583" s="41">
        <f t="shared" si="218"/>
        <v>15.2174</v>
      </c>
      <c r="P583" s="41">
        <v>96</v>
      </c>
      <c r="Q583" s="41">
        <v>116</v>
      </c>
      <c r="R583" s="41">
        <v>128</v>
      </c>
      <c r="S583" s="41">
        <v>106</v>
      </c>
      <c r="T583" s="57">
        <v>66</v>
      </c>
      <c r="U583" s="53">
        <f t="shared" si="219"/>
        <v>128</v>
      </c>
      <c r="V583" s="44">
        <f t="shared" si="220"/>
        <v>54.69</v>
      </c>
      <c r="W583" s="54">
        <v>37300</v>
      </c>
      <c r="X583" s="55">
        <v>13641</v>
      </c>
      <c r="Y583" s="41">
        <v>0.26208692858808613</v>
      </c>
      <c r="Z583" s="41">
        <f t="shared" si="221"/>
        <v>251.82480000000001</v>
      </c>
      <c r="AA583" s="41">
        <f t="shared" si="222"/>
        <v>0</v>
      </c>
      <c r="AB583" s="41">
        <f t="shared" si="223"/>
        <v>0.426315</v>
      </c>
      <c r="AC583" s="41" t="str">
        <f t="shared" si="224"/>
        <v/>
      </c>
      <c r="AD583" s="41" t="str">
        <f t="shared" si="225"/>
        <v/>
      </c>
      <c r="AE583" s="41">
        <f t="shared" si="226"/>
        <v>410</v>
      </c>
      <c r="AF583" s="41">
        <f t="shared" si="227"/>
        <v>410</v>
      </c>
      <c r="AG583" s="41">
        <f t="shared" si="228"/>
        <v>0</v>
      </c>
      <c r="AH583" s="41" t="str">
        <f t="shared" si="229"/>
        <v/>
      </c>
      <c r="AI583" s="41" t="str">
        <f t="shared" si="230"/>
        <v/>
      </c>
      <c r="AJ583" s="41" t="str">
        <f t="shared" si="231"/>
        <v/>
      </c>
      <c r="AK583" s="41" t="str">
        <f t="shared" si="232"/>
        <v/>
      </c>
      <c r="AL583" s="44">
        <f t="shared" si="233"/>
        <v>410</v>
      </c>
      <c r="AM583" s="44">
        <f t="shared" si="234"/>
        <v>463.72</v>
      </c>
      <c r="AN583" s="40">
        <f t="shared" si="235"/>
        <v>10994</v>
      </c>
      <c r="AO583" s="45">
        <f t="shared" si="236"/>
        <v>2.8574476651868366E-2</v>
      </c>
      <c r="AP583" s="40">
        <f t="shared" si="237"/>
        <v>-83.5517697300631</v>
      </c>
      <c r="AQ583" s="41">
        <v>0</v>
      </c>
      <c r="AR583" s="40">
        <f t="shared" si="238"/>
        <v>10994</v>
      </c>
      <c r="AS583" s="40">
        <f t="shared" si="239"/>
        <v>580</v>
      </c>
      <c r="AT583" s="40">
        <f t="shared" si="240"/>
        <v>682.05000000000007</v>
      </c>
      <c r="AU583" s="40">
        <f t="shared" si="241"/>
        <v>13338</v>
      </c>
      <c r="AV583" s="46">
        <f t="shared" si="242"/>
        <v>13338</v>
      </c>
      <c r="AW583" s="40">
        <f>AX583-AV583</f>
        <v>580</v>
      </c>
      <c r="AX583" s="59">
        <f>IF(D583&gt;AV583,AV583+(D583-AV583),AV583)</f>
        <v>13918</v>
      </c>
    </row>
    <row r="584" spans="1:50" ht="15" customHeight="1" x14ac:dyDescent="0.25">
      <c r="A584" s="51">
        <v>60</v>
      </c>
      <c r="B584" s="51">
        <v>1400</v>
      </c>
      <c r="C584" s="52" t="s">
        <v>446</v>
      </c>
      <c r="D584" s="39">
        <v>21465</v>
      </c>
      <c r="E584" s="40">
        <v>0</v>
      </c>
      <c r="F584" s="41">
        <v>86</v>
      </c>
      <c r="G584" s="40">
        <v>84</v>
      </c>
      <c r="H584" s="42">
        <v>1.867</v>
      </c>
      <c r="I584" s="41">
        <v>0</v>
      </c>
      <c r="J584" s="43">
        <f t="shared" si="216"/>
        <v>0</v>
      </c>
      <c r="K584" s="41">
        <v>19</v>
      </c>
      <c r="L584" s="41">
        <v>42</v>
      </c>
      <c r="M584" s="41">
        <v>13</v>
      </c>
      <c r="N584" s="41">
        <f t="shared" si="243"/>
        <v>45.238099999999996</v>
      </c>
      <c r="O584" s="41">
        <f t="shared" si="218"/>
        <v>30.952400000000001</v>
      </c>
      <c r="P584" s="41">
        <v>140</v>
      </c>
      <c r="Q584" s="41">
        <v>123</v>
      </c>
      <c r="R584" s="41">
        <v>112</v>
      </c>
      <c r="S584" s="41">
        <v>79</v>
      </c>
      <c r="T584" s="57">
        <v>86</v>
      </c>
      <c r="U584" s="53">
        <f t="shared" si="219"/>
        <v>140</v>
      </c>
      <c r="V584" s="44">
        <f t="shared" si="220"/>
        <v>40</v>
      </c>
      <c r="W584" s="54">
        <v>38633</v>
      </c>
      <c r="X584" s="55">
        <v>13001</v>
      </c>
      <c r="Y584" s="41">
        <v>0.29151254754848283</v>
      </c>
      <c r="Z584" s="41">
        <f t="shared" si="221"/>
        <v>295.01299999999998</v>
      </c>
      <c r="AA584" s="41">
        <f t="shared" si="222"/>
        <v>0</v>
      </c>
      <c r="AB584" s="41">
        <f t="shared" si="223"/>
        <v>0.426315</v>
      </c>
      <c r="AC584" s="41" t="str">
        <f t="shared" si="224"/>
        <v/>
      </c>
      <c r="AD584" s="41" t="str">
        <f t="shared" si="225"/>
        <v/>
      </c>
      <c r="AE584" s="41">
        <f t="shared" si="226"/>
        <v>410</v>
      </c>
      <c r="AF584" s="41">
        <f t="shared" si="227"/>
        <v>410</v>
      </c>
      <c r="AG584" s="41">
        <f t="shared" si="228"/>
        <v>0</v>
      </c>
      <c r="AH584" s="41" t="str">
        <f t="shared" si="229"/>
        <v/>
      </c>
      <c r="AI584" s="41" t="str">
        <f t="shared" si="230"/>
        <v/>
      </c>
      <c r="AJ584" s="41" t="str">
        <f t="shared" si="231"/>
        <v/>
      </c>
      <c r="AK584" s="41" t="str">
        <f t="shared" si="232"/>
        <v/>
      </c>
      <c r="AL584" s="44">
        <f t="shared" si="233"/>
        <v>410</v>
      </c>
      <c r="AM584" s="44">
        <f t="shared" si="234"/>
        <v>463.72</v>
      </c>
      <c r="AN584" s="40">
        <f t="shared" si="235"/>
        <v>22483</v>
      </c>
      <c r="AO584" s="45">
        <f t="shared" si="236"/>
        <v>2.8574476651868366E-2</v>
      </c>
      <c r="AP584" s="40">
        <f t="shared" si="237"/>
        <v>29.088817231601997</v>
      </c>
      <c r="AQ584" s="41">
        <v>0</v>
      </c>
      <c r="AR584" s="40">
        <f t="shared" si="238"/>
        <v>21494</v>
      </c>
      <c r="AS584" s="40">
        <f t="shared" si="239"/>
        <v>840</v>
      </c>
      <c r="AT584" s="40">
        <f t="shared" si="240"/>
        <v>650.05000000000007</v>
      </c>
      <c r="AU584" s="40">
        <f t="shared" si="241"/>
        <v>20815</v>
      </c>
      <c r="AV584" s="46">
        <f t="shared" si="242"/>
        <v>21494</v>
      </c>
      <c r="AW584" s="40">
        <f>AX584-AV584</f>
        <v>0</v>
      </c>
      <c r="AX584" s="59">
        <f>IF(D584&gt;AV584,AV584+(D584-AV584),AV584)</f>
        <v>21494</v>
      </c>
    </row>
    <row r="585" spans="1:50" ht="15" customHeight="1" x14ac:dyDescent="0.25">
      <c r="A585" s="51">
        <v>60</v>
      </c>
      <c r="B585" s="51">
        <v>1600</v>
      </c>
      <c r="C585" s="52" t="s">
        <v>501</v>
      </c>
      <c r="D585" s="39">
        <v>243410</v>
      </c>
      <c r="E585" s="40">
        <v>0</v>
      </c>
      <c r="F585" s="41">
        <v>625</v>
      </c>
      <c r="G585" s="40">
        <v>608</v>
      </c>
      <c r="H585" s="42">
        <v>1.982</v>
      </c>
      <c r="I585" s="41">
        <v>231</v>
      </c>
      <c r="J585" s="43">
        <f t="shared" si="216"/>
        <v>0.37990000000000002</v>
      </c>
      <c r="K585" s="41">
        <v>105</v>
      </c>
      <c r="L585" s="41">
        <v>321</v>
      </c>
      <c r="M585" s="41">
        <v>72</v>
      </c>
      <c r="N585" s="41">
        <f t="shared" si="243"/>
        <v>32.710299999999997</v>
      </c>
      <c r="O585" s="41">
        <f t="shared" si="218"/>
        <v>22.4299</v>
      </c>
      <c r="P585" s="41">
        <v>753</v>
      </c>
      <c r="Q585" s="41">
        <v>681</v>
      </c>
      <c r="R585" s="41">
        <v>665</v>
      </c>
      <c r="S585" s="41">
        <v>638</v>
      </c>
      <c r="T585" s="57">
        <v>625</v>
      </c>
      <c r="U585" s="53">
        <f t="shared" si="219"/>
        <v>753</v>
      </c>
      <c r="V585" s="44">
        <f t="shared" si="220"/>
        <v>19.260000000000002</v>
      </c>
      <c r="W585" s="54">
        <v>190282</v>
      </c>
      <c r="X585" s="55">
        <v>207404</v>
      </c>
      <c r="Y585" s="41">
        <v>1.0017258767222088</v>
      </c>
      <c r="Z585" s="41">
        <f t="shared" si="221"/>
        <v>623.92319999999995</v>
      </c>
      <c r="AA585" s="41">
        <f t="shared" si="222"/>
        <v>0</v>
      </c>
      <c r="AB585" s="41">
        <f t="shared" si="223"/>
        <v>0.426315</v>
      </c>
      <c r="AC585" s="41" t="str">
        <f t="shared" si="224"/>
        <v/>
      </c>
      <c r="AD585" s="41" t="str">
        <f t="shared" si="225"/>
        <v/>
      </c>
      <c r="AE585" s="41">
        <f t="shared" si="226"/>
        <v>596.43600000000004</v>
      </c>
      <c r="AF585" s="41">
        <f t="shared" si="227"/>
        <v>596.43600000000004</v>
      </c>
      <c r="AG585" s="41">
        <f t="shared" si="228"/>
        <v>0</v>
      </c>
      <c r="AH585" s="41" t="str">
        <f t="shared" si="229"/>
        <v/>
      </c>
      <c r="AI585" s="41" t="str">
        <f t="shared" si="230"/>
        <v/>
      </c>
      <c r="AJ585" s="41" t="str">
        <f t="shared" si="231"/>
        <v/>
      </c>
      <c r="AK585" s="41" t="str">
        <f t="shared" si="232"/>
        <v/>
      </c>
      <c r="AL585" s="44">
        <f t="shared" si="233"/>
        <v>596.44000000000005</v>
      </c>
      <c r="AM585" s="44">
        <f t="shared" si="234"/>
        <v>674.59</v>
      </c>
      <c r="AN585" s="40">
        <f t="shared" si="235"/>
        <v>329031</v>
      </c>
      <c r="AO585" s="45">
        <f t="shared" si="236"/>
        <v>2.8574476651868366E-2</v>
      </c>
      <c r="AP585" s="40">
        <f t="shared" si="237"/>
        <v>2446.5752654096214</v>
      </c>
      <c r="AQ585" s="41">
        <v>0</v>
      </c>
      <c r="AR585" s="40">
        <f t="shared" si="238"/>
        <v>245857</v>
      </c>
      <c r="AS585" s="40">
        <f t="shared" si="239"/>
        <v>6080</v>
      </c>
      <c r="AT585" s="40">
        <f t="shared" si="240"/>
        <v>10370.200000000001</v>
      </c>
      <c r="AU585" s="40">
        <f t="shared" si="241"/>
        <v>237330</v>
      </c>
      <c r="AV585" s="46">
        <f t="shared" si="242"/>
        <v>245857</v>
      </c>
      <c r="AW585" s="40">
        <f>AX585-AV585</f>
        <v>0</v>
      </c>
      <c r="AX585" s="59">
        <f>IF(D585&gt;AV585,AV585+(D585-AV585),AV585)</f>
        <v>245857</v>
      </c>
    </row>
    <row r="586" spans="1:50" ht="15" customHeight="1" x14ac:dyDescent="0.25">
      <c r="A586" s="51">
        <v>60</v>
      </c>
      <c r="B586" s="51">
        <v>1800</v>
      </c>
      <c r="C586" s="52" t="s">
        <v>512</v>
      </c>
      <c r="D586" s="39">
        <v>36132</v>
      </c>
      <c r="E586" s="40">
        <v>0</v>
      </c>
      <c r="F586" s="41">
        <v>153</v>
      </c>
      <c r="G586" s="40">
        <v>145</v>
      </c>
      <c r="H586" s="42">
        <v>1.9079999999999999</v>
      </c>
      <c r="I586" s="41">
        <v>53</v>
      </c>
      <c r="J586" s="43">
        <f t="shared" si="216"/>
        <v>0.36549999999999999</v>
      </c>
      <c r="K586" s="41">
        <v>43</v>
      </c>
      <c r="L586" s="41">
        <v>110</v>
      </c>
      <c r="M586" s="41">
        <v>5</v>
      </c>
      <c r="N586" s="41">
        <f t="shared" si="243"/>
        <v>39.090899999999998</v>
      </c>
      <c r="O586" s="41">
        <f t="shared" si="218"/>
        <v>4.5455000000000005</v>
      </c>
      <c r="P586" s="41">
        <v>236</v>
      </c>
      <c r="Q586" s="41">
        <v>219</v>
      </c>
      <c r="R586" s="41">
        <v>94</v>
      </c>
      <c r="S586" s="41">
        <v>150</v>
      </c>
      <c r="T586" s="57">
        <v>153</v>
      </c>
      <c r="U586" s="53">
        <f t="shared" si="219"/>
        <v>236</v>
      </c>
      <c r="V586" s="44">
        <f t="shared" si="220"/>
        <v>38.56</v>
      </c>
      <c r="W586" s="54">
        <v>65584</v>
      </c>
      <c r="X586" s="55">
        <v>47502</v>
      </c>
      <c r="Y586" s="41">
        <v>1.8691580810413022</v>
      </c>
      <c r="Z586" s="41">
        <f t="shared" si="221"/>
        <v>81.855000000000004</v>
      </c>
      <c r="AA586" s="41">
        <f t="shared" si="222"/>
        <v>0</v>
      </c>
      <c r="AB586" s="41">
        <f t="shared" si="223"/>
        <v>0.426315</v>
      </c>
      <c r="AC586" s="41" t="str">
        <f t="shared" si="224"/>
        <v/>
      </c>
      <c r="AD586" s="41" t="str">
        <f t="shared" si="225"/>
        <v/>
      </c>
      <c r="AE586" s="41">
        <f t="shared" si="226"/>
        <v>426.51499999999999</v>
      </c>
      <c r="AF586" s="41">
        <f t="shared" si="227"/>
        <v>426.51499999999999</v>
      </c>
      <c r="AG586" s="41">
        <f t="shared" si="228"/>
        <v>0</v>
      </c>
      <c r="AH586" s="41" t="str">
        <f t="shared" si="229"/>
        <v/>
      </c>
      <c r="AI586" s="41" t="str">
        <f t="shared" si="230"/>
        <v/>
      </c>
      <c r="AJ586" s="41" t="str">
        <f t="shared" si="231"/>
        <v/>
      </c>
      <c r="AK586" s="41" t="str">
        <f t="shared" si="232"/>
        <v/>
      </c>
      <c r="AL586" s="44">
        <f t="shared" si="233"/>
        <v>426.52</v>
      </c>
      <c r="AM586" s="44">
        <f t="shared" si="234"/>
        <v>482.41</v>
      </c>
      <c r="AN586" s="40">
        <f t="shared" si="235"/>
        <v>41990</v>
      </c>
      <c r="AO586" s="45">
        <f t="shared" si="236"/>
        <v>2.8574476651868366E-2</v>
      </c>
      <c r="AP586" s="40">
        <f t="shared" si="237"/>
        <v>167.38928422664489</v>
      </c>
      <c r="AQ586" s="41">
        <v>0</v>
      </c>
      <c r="AR586" s="40">
        <f t="shared" si="238"/>
        <v>36299</v>
      </c>
      <c r="AS586" s="40">
        <f t="shared" si="239"/>
        <v>1450</v>
      </c>
      <c r="AT586" s="40">
        <f t="shared" si="240"/>
        <v>2375.1</v>
      </c>
      <c r="AU586" s="40">
        <f t="shared" si="241"/>
        <v>34682</v>
      </c>
      <c r="AV586" s="46">
        <f t="shared" si="242"/>
        <v>36299</v>
      </c>
      <c r="AW586" s="40">
        <f>AX586-AV586</f>
        <v>0</v>
      </c>
      <c r="AX586" s="59">
        <f>IF(D586&gt;AV586,AV586+(D586-AV586),AV586)</f>
        <v>36299</v>
      </c>
    </row>
    <row r="587" spans="1:50" ht="15" customHeight="1" x14ac:dyDescent="0.25">
      <c r="A587" s="51">
        <v>60</v>
      </c>
      <c r="B587" s="51">
        <v>1900</v>
      </c>
      <c r="C587" s="52" t="s">
        <v>568</v>
      </c>
      <c r="D587" s="39">
        <v>25628</v>
      </c>
      <c r="E587" s="40">
        <v>0</v>
      </c>
      <c r="F587" s="41">
        <v>90</v>
      </c>
      <c r="G587" s="40">
        <v>85</v>
      </c>
      <c r="H587" s="42">
        <v>2.073</v>
      </c>
      <c r="I587" s="41">
        <v>0</v>
      </c>
      <c r="J587" s="43">
        <f t="shared" si="216"/>
        <v>0</v>
      </c>
      <c r="K587" s="41">
        <v>30</v>
      </c>
      <c r="L587" s="41">
        <v>53</v>
      </c>
      <c r="M587" s="41">
        <v>10</v>
      </c>
      <c r="N587" s="41">
        <f t="shared" si="243"/>
        <v>56.603800000000007</v>
      </c>
      <c r="O587" s="41">
        <f t="shared" si="218"/>
        <v>18.867900000000002</v>
      </c>
      <c r="P587" s="41">
        <v>156</v>
      </c>
      <c r="Q587" s="41">
        <v>145</v>
      </c>
      <c r="R587" s="41">
        <v>100</v>
      </c>
      <c r="S587" s="41">
        <v>91</v>
      </c>
      <c r="T587" s="57">
        <v>90</v>
      </c>
      <c r="U587" s="53">
        <f t="shared" si="219"/>
        <v>156</v>
      </c>
      <c r="V587" s="44">
        <f t="shared" si="220"/>
        <v>45.51</v>
      </c>
      <c r="W587" s="54">
        <v>14140</v>
      </c>
      <c r="X587" s="55">
        <v>36580</v>
      </c>
      <c r="Y587" s="41">
        <v>0.36210360820204573</v>
      </c>
      <c r="Z587" s="41">
        <f t="shared" si="221"/>
        <v>248.54759999999999</v>
      </c>
      <c r="AA587" s="41">
        <f t="shared" si="222"/>
        <v>0</v>
      </c>
      <c r="AB587" s="41">
        <f t="shared" si="223"/>
        <v>0.426315</v>
      </c>
      <c r="AC587" s="41" t="str">
        <f t="shared" si="224"/>
        <v/>
      </c>
      <c r="AD587" s="41" t="str">
        <f t="shared" si="225"/>
        <v/>
      </c>
      <c r="AE587" s="41">
        <f t="shared" si="226"/>
        <v>410</v>
      </c>
      <c r="AF587" s="41">
        <f t="shared" si="227"/>
        <v>410</v>
      </c>
      <c r="AG587" s="41">
        <f t="shared" si="228"/>
        <v>0</v>
      </c>
      <c r="AH587" s="41" t="str">
        <f t="shared" si="229"/>
        <v/>
      </c>
      <c r="AI587" s="41" t="str">
        <f t="shared" si="230"/>
        <v/>
      </c>
      <c r="AJ587" s="41" t="str">
        <f t="shared" si="231"/>
        <v/>
      </c>
      <c r="AK587" s="41" t="str">
        <f t="shared" si="232"/>
        <v/>
      </c>
      <c r="AL587" s="44">
        <f t="shared" si="233"/>
        <v>410</v>
      </c>
      <c r="AM587" s="44">
        <f t="shared" si="234"/>
        <v>463.72</v>
      </c>
      <c r="AN587" s="40">
        <f t="shared" si="235"/>
        <v>33388</v>
      </c>
      <c r="AO587" s="45">
        <f t="shared" si="236"/>
        <v>2.8574476651868366E-2</v>
      </c>
      <c r="AP587" s="40">
        <f t="shared" si="237"/>
        <v>221.73793881849852</v>
      </c>
      <c r="AQ587" s="41">
        <v>0</v>
      </c>
      <c r="AR587" s="40">
        <f t="shared" si="238"/>
        <v>25850</v>
      </c>
      <c r="AS587" s="40">
        <f t="shared" si="239"/>
        <v>850</v>
      </c>
      <c r="AT587" s="40">
        <f t="shared" si="240"/>
        <v>1829</v>
      </c>
      <c r="AU587" s="40">
        <f t="shared" si="241"/>
        <v>24778</v>
      </c>
      <c r="AV587" s="46">
        <f t="shared" si="242"/>
        <v>25850</v>
      </c>
      <c r="AW587" s="40">
        <f>AX587-AV587</f>
        <v>0</v>
      </c>
      <c r="AX587" s="59">
        <f>IF(D587&gt;AV587,AV587+(D587-AV587),AV587)</f>
        <v>25850</v>
      </c>
    </row>
    <row r="588" spans="1:50" ht="15" customHeight="1" x14ac:dyDescent="0.25">
      <c r="A588" s="51">
        <v>60</v>
      </c>
      <c r="B588" s="51">
        <v>2100</v>
      </c>
      <c r="C588" s="52" t="s">
        <v>762</v>
      </c>
      <c r="D588" s="39">
        <v>0</v>
      </c>
      <c r="E588" s="40">
        <v>0</v>
      </c>
      <c r="F588" s="41">
        <v>46</v>
      </c>
      <c r="G588" s="40">
        <v>44</v>
      </c>
      <c r="H588" s="42">
        <v>1.76</v>
      </c>
      <c r="I588" s="41">
        <v>0</v>
      </c>
      <c r="J588" s="43">
        <f t="shared" ref="J588:J651" si="244">ROUND(I588/G588,4)</f>
        <v>0</v>
      </c>
      <c r="K588" s="41">
        <v>9</v>
      </c>
      <c r="L588" s="41">
        <v>29</v>
      </c>
      <c r="M588" s="41">
        <v>5</v>
      </c>
      <c r="N588" s="41">
        <f t="shared" si="243"/>
        <v>31.034499999999998</v>
      </c>
      <c r="O588" s="41">
        <f t="shared" ref="O588:O651" si="245">ROUND(M588/L588,6)*100</f>
        <v>17.241400000000002</v>
      </c>
      <c r="P588" s="41">
        <v>99</v>
      </c>
      <c r="Q588" s="41">
        <v>97</v>
      </c>
      <c r="R588" s="41">
        <v>67</v>
      </c>
      <c r="S588" s="41">
        <v>62</v>
      </c>
      <c r="T588" s="57">
        <v>46</v>
      </c>
      <c r="U588" s="53">
        <f t="shared" ref="U588:U651" si="246">MAX(P588:T588)</f>
        <v>99</v>
      </c>
      <c r="V588" s="44">
        <f t="shared" ref="V588:V651" si="247">ROUND(IF(100*(1-(G588/U588))&lt;0,0,100*(1-G588/U588)),2)</f>
        <v>55.56</v>
      </c>
      <c r="W588" s="54">
        <v>72634</v>
      </c>
      <c r="X588" s="55">
        <v>8000</v>
      </c>
      <c r="Y588" s="41">
        <v>0.99140343507383044</v>
      </c>
      <c r="Z588" s="41">
        <f t="shared" ref="Z588:Z651" si="248">ROUND(T588/Y588,4)</f>
        <v>46.398899999999998</v>
      </c>
      <c r="AA588" s="41">
        <f t="shared" ref="AA588:AA651" si="249">IF((AND(G588&gt;=10000,Z588&lt;150)),100,IF(AND(G588&lt;10000,Z588&lt;30),200,0))</f>
        <v>0</v>
      </c>
      <c r="AB588" s="41">
        <f t="shared" ref="AB588:AB651" si="250">ROUND(X$11/W$11,6)</f>
        <v>0.426315</v>
      </c>
      <c r="AC588" s="41" t="str">
        <f t="shared" ref="AC588:AC651" si="251">IF(AND(2500&lt;=G588,G588&lt;3000),(G588-2500)*0.002,"")</f>
        <v/>
      </c>
      <c r="AD588" s="41" t="str">
        <f t="shared" ref="AD588:AD651" si="252">IF(AND(10000&lt;=G588,G588&lt;11000),(11000-G588)*0.001,"")</f>
        <v/>
      </c>
      <c r="AE588" s="41">
        <f t="shared" ref="AE588:AE651" si="253">IF(G588&lt;2500, 410+(0.367*MAX(0,(G588-100))+AA588),"")</f>
        <v>410</v>
      </c>
      <c r="AF588" s="41">
        <f t="shared" ref="AF588:AF651" si="254">IF(AND(AE588&lt;&gt;"",AE588&gt;630+AA588),630+AA588,AE588)</f>
        <v>410</v>
      </c>
      <c r="AG588" s="41">
        <f t="shared" ref="AG588:AG651" si="255">IF((AND(2500&lt;=G588,G588&lt;11000)),1.15*(572.62+(5.026*N588)-(53.768*H588)+(14.022*V588)+AA588),0)</f>
        <v>0</v>
      </c>
      <c r="AH588" s="41" t="str">
        <f t="shared" ref="AH588:AH651" si="256">IF(G588&gt;=10000,1.15*((4.59*N588)+(0.622*O588)+(169.415*J588)+AA588+307.664),"")</f>
        <v/>
      </c>
      <c r="AI588" s="41" t="str">
        <f t="shared" ref="AI588:AI651" si="257">IF(AND(2500&lt;=G588,G588&lt;3000),(AC588*AG588)+(630*(1-AC588)),"")</f>
        <v/>
      </c>
      <c r="AJ588" s="41" t="str">
        <f t="shared" ref="AJ588:AJ651" si="258">IF(AND(10000&lt;=G588,G588&lt;11000),(AD588*AG588)+(AH588*(1-AD588)),"")</f>
        <v/>
      </c>
      <c r="AK588" s="41" t="str">
        <f t="shared" ref="AK588:AK651" si="259">IF(AND(AC588="",AD588=""),"",1)</f>
        <v/>
      </c>
      <c r="AL588" s="44">
        <f t="shared" ref="AL588:AL651" si="260">ROUND(IF(AK588="",MAX(AF588,AG588,AH588),MAX(AI588,AJ588)),2)</f>
        <v>410</v>
      </c>
      <c r="AM588" s="44">
        <f t="shared" ref="AM588:AM651" si="261">ROUND(AL588*AM$2,2)</f>
        <v>463.72</v>
      </c>
      <c r="AN588" s="40">
        <f t="shared" ref="AN588:AN651" si="262">ROUND(IF((AM588*G588)-(W588*AB588)&lt;0,0,(AM588*G588)-(W588*AB588)),0)</f>
        <v>0</v>
      </c>
      <c r="AO588" s="45">
        <f t="shared" ref="AO588:AO651" si="263">$AO$11</f>
        <v>2.8574476651868366E-2</v>
      </c>
      <c r="AP588" s="40">
        <f t="shared" ref="AP588:AP651" si="264">(AN588-(D588-E588))*AO588</f>
        <v>0</v>
      </c>
      <c r="AQ588" s="41">
        <v>0</v>
      </c>
      <c r="AR588" s="40">
        <f t="shared" ref="AR588:AR651" si="265">ROUND(MAX(IF((D588-E588)&lt;AN588,D588-E588+AP588+AQ588,AN588+AQ588),0),0)</f>
        <v>0</v>
      </c>
      <c r="AS588" s="40">
        <f t="shared" ref="AS588:AS651" si="266">10*G588</f>
        <v>440</v>
      </c>
      <c r="AT588" s="40">
        <f t="shared" ref="AT588:AT651" si="267">0.05*X588</f>
        <v>400</v>
      </c>
      <c r="AU588" s="40">
        <f t="shared" ref="AU588:AU651" si="268">ROUND(MAX(D588-(IF(AND(E588&gt;0,AQ588=0),E588,0))-MIN(AS588:AT588)),0)</f>
        <v>-400</v>
      </c>
      <c r="AV588" s="46">
        <f t="shared" ref="AV588:AV651" si="269">MAX(AR588,AU588)</f>
        <v>0</v>
      </c>
      <c r="AW588" s="40">
        <f>AX588-AV588</f>
        <v>0</v>
      </c>
      <c r="AX588" s="59">
        <f>IF(D588&gt;AV588,AV588+(D588-AV588),AV588)</f>
        <v>0</v>
      </c>
    </row>
    <row r="589" spans="1:50" ht="15" customHeight="1" x14ac:dyDescent="0.25">
      <c r="A589" s="51">
        <v>60</v>
      </c>
      <c r="B589" s="51">
        <v>2200</v>
      </c>
      <c r="C589" s="52" t="s">
        <v>831</v>
      </c>
      <c r="D589" s="39">
        <v>48162</v>
      </c>
      <c r="E589" s="40">
        <v>0</v>
      </c>
      <c r="F589" s="41">
        <v>220</v>
      </c>
      <c r="G589" s="40">
        <v>211</v>
      </c>
      <c r="H589" s="42">
        <v>2.3980000000000001</v>
      </c>
      <c r="I589" s="41">
        <v>37</v>
      </c>
      <c r="J589" s="43">
        <f t="shared" si="244"/>
        <v>0.1754</v>
      </c>
      <c r="K589" s="41">
        <v>39</v>
      </c>
      <c r="L589" s="41">
        <v>105</v>
      </c>
      <c r="M589" s="41">
        <v>21</v>
      </c>
      <c r="N589" s="41">
        <f t="shared" si="243"/>
        <v>37.142899999999997</v>
      </c>
      <c r="O589" s="41">
        <f t="shared" si="245"/>
        <v>20</v>
      </c>
      <c r="P589" s="41">
        <v>228</v>
      </c>
      <c r="Q589" s="41">
        <v>200</v>
      </c>
      <c r="R589" s="41">
        <v>167</v>
      </c>
      <c r="S589" s="41">
        <v>205</v>
      </c>
      <c r="T589" s="57">
        <v>220</v>
      </c>
      <c r="U589" s="53">
        <f t="shared" si="246"/>
        <v>228</v>
      </c>
      <c r="V589" s="44">
        <f t="shared" si="247"/>
        <v>7.46</v>
      </c>
      <c r="W589" s="54">
        <v>65424</v>
      </c>
      <c r="X589" s="55">
        <v>89416</v>
      </c>
      <c r="Y589" s="41">
        <v>0.43742828152099544</v>
      </c>
      <c r="Z589" s="41">
        <f t="shared" si="248"/>
        <v>502.93959999999998</v>
      </c>
      <c r="AA589" s="41">
        <f t="shared" si="249"/>
        <v>0</v>
      </c>
      <c r="AB589" s="41">
        <f t="shared" si="250"/>
        <v>0.426315</v>
      </c>
      <c r="AC589" s="41" t="str">
        <f t="shared" si="251"/>
        <v/>
      </c>
      <c r="AD589" s="41" t="str">
        <f t="shared" si="252"/>
        <v/>
      </c>
      <c r="AE589" s="41">
        <f t="shared" si="253"/>
        <v>450.73700000000002</v>
      </c>
      <c r="AF589" s="41">
        <f t="shared" si="254"/>
        <v>450.73700000000002</v>
      </c>
      <c r="AG589" s="41">
        <f t="shared" si="255"/>
        <v>0</v>
      </c>
      <c r="AH589" s="41" t="str">
        <f t="shared" si="256"/>
        <v/>
      </c>
      <c r="AI589" s="41" t="str">
        <f t="shared" si="257"/>
        <v/>
      </c>
      <c r="AJ589" s="41" t="str">
        <f t="shared" si="258"/>
        <v/>
      </c>
      <c r="AK589" s="41" t="str">
        <f t="shared" si="259"/>
        <v/>
      </c>
      <c r="AL589" s="44">
        <f t="shared" si="260"/>
        <v>450.74</v>
      </c>
      <c r="AM589" s="44">
        <f t="shared" si="261"/>
        <v>509.8</v>
      </c>
      <c r="AN589" s="40">
        <f t="shared" si="262"/>
        <v>79677</v>
      </c>
      <c r="AO589" s="45">
        <f t="shared" si="263"/>
        <v>2.8574476651868366E-2</v>
      </c>
      <c r="AP589" s="40">
        <f t="shared" si="264"/>
        <v>900.52463168363158</v>
      </c>
      <c r="AQ589" s="41">
        <v>0</v>
      </c>
      <c r="AR589" s="40">
        <f t="shared" si="265"/>
        <v>49063</v>
      </c>
      <c r="AS589" s="40">
        <f t="shared" si="266"/>
        <v>2110</v>
      </c>
      <c r="AT589" s="40">
        <f t="shared" si="267"/>
        <v>4470.8</v>
      </c>
      <c r="AU589" s="40">
        <f t="shared" si="268"/>
        <v>46052</v>
      </c>
      <c r="AV589" s="46">
        <f t="shared" si="269"/>
        <v>49063</v>
      </c>
      <c r="AW589" s="40">
        <f>AX589-AV589</f>
        <v>0</v>
      </c>
      <c r="AX589" s="59">
        <f>IF(D589&gt;AV589,AV589+(D589-AV589),AV589)</f>
        <v>49063</v>
      </c>
    </row>
    <row r="590" spans="1:50" ht="15" customHeight="1" x14ac:dyDescent="0.25">
      <c r="A590" s="51">
        <v>61</v>
      </c>
      <c r="B590" s="51">
        <v>100</v>
      </c>
      <c r="C590" s="52" t="s">
        <v>180</v>
      </c>
      <c r="D590" s="39">
        <v>88179</v>
      </c>
      <c r="E590" s="40">
        <v>0</v>
      </c>
      <c r="F590" s="41">
        <v>288</v>
      </c>
      <c r="G590" s="40">
        <v>290</v>
      </c>
      <c r="H590" s="42">
        <v>2.0569999999999999</v>
      </c>
      <c r="I590" s="41">
        <v>42</v>
      </c>
      <c r="J590" s="43">
        <f t="shared" si="244"/>
        <v>0.14480000000000001</v>
      </c>
      <c r="K590" s="41">
        <v>51</v>
      </c>
      <c r="L590" s="41">
        <v>155</v>
      </c>
      <c r="M590" s="41">
        <v>29</v>
      </c>
      <c r="N590" s="41">
        <f t="shared" si="243"/>
        <v>32.903199999999998</v>
      </c>
      <c r="O590" s="41">
        <f t="shared" si="245"/>
        <v>18.709700000000002</v>
      </c>
      <c r="P590" s="41">
        <v>289</v>
      </c>
      <c r="Q590" s="41">
        <v>334</v>
      </c>
      <c r="R590" s="41">
        <v>328</v>
      </c>
      <c r="S590" s="41">
        <v>303</v>
      </c>
      <c r="T590" s="57">
        <v>288</v>
      </c>
      <c r="U590" s="53">
        <f t="shared" si="246"/>
        <v>334</v>
      </c>
      <c r="V590" s="44">
        <f t="shared" si="247"/>
        <v>13.17</v>
      </c>
      <c r="W590" s="54">
        <v>100961</v>
      </c>
      <c r="X590" s="55">
        <v>82889</v>
      </c>
      <c r="Y590" s="41">
        <v>0.28427853719785573</v>
      </c>
      <c r="Z590" s="41">
        <f t="shared" si="248"/>
        <v>1013.0909</v>
      </c>
      <c r="AA590" s="41">
        <f t="shared" si="249"/>
        <v>0</v>
      </c>
      <c r="AB590" s="41">
        <f t="shared" si="250"/>
        <v>0.426315</v>
      </c>
      <c r="AC590" s="41" t="str">
        <f t="shared" si="251"/>
        <v/>
      </c>
      <c r="AD590" s="41" t="str">
        <f t="shared" si="252"/>
        <v/>
      </c>
      <c r="AE590" s="41">
        <f t="shared" si="253"/>
        <v>479.73</v>
      </c>
      <c r="AF590" s="41">
        <f t="shared" si="254"/>
        <v>479.73</v>
      </c>
      <c r="AG590" s="41">
        <f t="shared" si="255"/>
        <v>0</v>
      </c>
      <c r="AH590" s="41" t="str">
        <f t="shared" si="256"/>
        <v/>
      </c>
      <c r="AI590" s="41" t="str">
        <f t="shared" si="257"/>
        <v/>
      </c>
      <c r="AJ590" s="41" t="str">
        <f t="shared" si="258"/>
        <v/>
      </c>
      <c r="AK590" s="41" t="str">
        <f t="shared" si="259"/>
        <v/>
      </c>
      <c r="AL590" s="44">
        <f t="shared" si="260"/>
        <v>479.73</v>
      </c>
      <c r="AM590" s="44">
        <f t="shared" si="261"/>
        <v>542.59</v>
      </c>
      <c r="AN590" s="40">
        <f t="shared" si="262"/>
        <v>114310</v>
      </c>
      <c r="AO590" s="45">
        <f t="shared" si="263"/>
        <v>2.8574476651868366E-2</v>
      </c>
      <c r="AP590" s="40">
        <f t="shared" si="264"/>
        <v>746.67964938997227</v>
      </c>
      <c r="AQ590" s="41">
        <v>0</v>
      </c>
      <c r="AR590" s="40">
        <f t="shared" si="265"/>
        <v>88926</v>
      </c>
      <c r="AS590" s="40">
        <f t="shared" si="266"/>
        <v>2900</v>
      </c>
      <c r="AT590" s="40">
        <f t="shared" si="267"/>
        <v>4144.45</v>
      </c>
      <c r="AU590" s="40">
        <f t="shared" si="268"/>
        <v>85279</v>
      </c>
      <c r="AV590" s="46">
        <f t="shared" si="269"/>
        <v>88926</v>
      </c>
      <c r="AW590" s="40">
        <f>AX590-AV590</f>
        <v>0</v>
      </c>
      <c r="AX590" s="59">
        <f>IF(D590&gt;AV590,AV590+(D590-AV590),AV590)</f>
        <v>88926</v>
      </c>
    </row>
    <row r="591" spans="1:50" ht="15" customHeight="1" x14ac:dyDescent="0.25">
      <c r="A591" s="51">
        <v>61</v>
      </c>
      <c r="B591" s="51">
        <v>200</v>
      </c>
      <c r="C591" s="52" t="s">
        <v>258</v>
      </c>
      <c r="D591" s="39">
        <v>13333</v>
      </c>
      <c r="E591" s="40">
        <v>0</v>
      </c>
      <c r="F591" s="41">
        <v>51</v>
      </c>
      <c r="G591" s="40">
        <v>50</v>
      </c>
      <c r="H591" s="42">
        <v>1.8520000000000001</v>
      </c>
      <c r="I591" s="41">
        <v>0</v>
      </c>
      <c r="J591" s="43">
        <f t="shared" si="244"/>
        <v>0</v>
      </c>
      <c r="K591" s="41">
        <v>11</v>
      </c>
      <c r="L591" s="41">
        <v>16</v>
      </c>
      <c r="M591" s="41">
        <v>1</v>
      </c>
      <c r="N591" s="41">
        <f t="shared" si="243"/>
        <v>68.75</v>
      </c>
      <c r="O591" s="41">
        <f t="shared" si="245"/>
        <v>6.25</v>
      </c>
      <c r="P591" s="41">
        <v>102</v>
      </c>
      <c r="Q591" s="41">
        <v>77</v>
      </c>
      <c r="R591" s="41">
        <v>74</v>
      </c>
      <c r="S591" s="41">
        <v>57</v>
      </c>
      <c r="T591" s="57">
        <v>51</v>
      </c>
      <c r="U591" s="53">
        <f t="shared" si="246"/>
        <v>102</v>
      </c>
      <c r="V591" s="44">
        <f t="shared" si="247"/>
        <v>50.98</v>
      </c>
      <c r="W591" s="54">
        <v>21345</v>
      </c>
      <c r="X591" s="55">
        <v>11003</v>
      </c>
      <c r="Y591" s="41">
        <v>0.28772720182487332</v>
      </c>
      <c r="Z591" s="41">
        <f t="shared" si="248"/>
        <v>177.25120000000001</v>
      </c>
      <c r="AA591" s="41">
        <f t="shared" si="249"/>
        <v>0</v>
      </c>
      <c r="AB591" s="41">
        <f t="shared" si="250"/>
        <v>0.426315</v>
      </c>
      <c r="AC591" s="41" t="str">
        <f t="shared" si="251"/>
        <v/>
      </c>
      <c r="AD591" s="41" t="str">
        <f t="shared" si="252"/>
        <v/>
      </c>
      <c r="AE591" s="41">
        <f t="shared" si="253"/>
        <v>410</v>
      </c>
      <c r="AF591" s="41">
        <f t="shared" si="254"/>
        <v>410</v>
      </c>
      <c r="AG591" s="41">
        <f t="shared" si="255"/>
        <v>0</v>
      </c>
      <c r="AH591" s="41" t="str">
        <f t="shared" si="256"/>
        <v/>
      </c>
      <c r="AI591" s="41" t="str">
        <f t="shared" si="257"/>
        <v/>
      </c>
      <c r="AJ591" s="41" t="str">
        <f t="shared" si="258"/>
        <v/>
      </c>
      <c r="AK591" s="41" t="str">
        <f t="shared" si="259"/>
        <v/>
      </c>
      <c r="AL591" s="44">
        <f t="shared" si="260"/>
        <v>410</v>
      </c>
      <c r="AM591" s="44">
        <f t="shared" si="261"/>
        <v>463.72</v>
      </c>
      <c r="AN591" s="40">
        <f t="shared" si="262"/>
        <v>14086</v>
      </c>
      <c r="AO591" s="45">
        <f t="shared" si="263"/>
        <v>2.8574476651868366E-2</v>
      </c>
      <c r="AP591" s="40">
        <f t="shared" si="264"/>
        <v>21.516580918856882</v>
      </c>
      <c r="AQ591" s="41">
        <v>0</v>
      </c>
      <c r="AR591" s="40">
        <f t="shared" si="265"/>
        <v>13355</v>
      </c>
      <c r="AS591" s="40">
        <f t="shared" si="266"/>
        <v>500</v>
      </c>
      <c r="AT591" s="40">
        <f t="shared" si="267"/>
        <v>550.15</v>
      </c>
      <c r="AU591" s="40">
        <f t="shared" si="268"/>
        <v>12833</v>
      </c>
      <c r="AV591" s="46">
        <f t="shared" si="269"/>
        <v>13355</v>
      </c>
      <c r="AW591" s="40">
        <f>AX591-AV591</f>
        <v>0</v>
      </c>
      <c r="AX591" s="59">
        <f>IF(D591&gt;AV591,AV591+(D591-AV591),AV591)</f>
        <v>13355</v>
      </c>
    </row>
    <row r="592" spans="1:50" ht="15" customHeight="1" x14ac:dyDescent="0.25">
      <c r="A592" s="51">
        <v>61</v>
      </c>
      <c r="B592" s="51">
        <v>300</v>
      </c>
      <c r="C592" s="52" t="s">
        <v>300</v>
      </c>
      <c r="D592" s="39">
        <v>718682</v>
      </c>
      <c r="E592" s="40">
        <v>0</v>
      </c>
      <c r="F592" s="41">
        <v>2564</v>
      </c>
      <c r="G592" s="40">
        <v>2579</v>
      </c>
      <c r="H592" s="42">
        <v>1.998</v>
      </c>
      <c r="I592" s="41">
        <v>2148</v>
      </c>
      <c r="J592" s="43">
        <f t="shared" si="244"/>
        <v>0.83289999999999997</v>
      </c>
      <c r="K592" s="41">
        <v>466</v>
      </c>
      <c r="L592" s="41">
        <v>1460</v>
      </c>
      <c r="M592" s="41">
        <v>383</v>
      </c>
      <c r="N592" s="41">
        <f t="shared" si="243"/>
        <v>31.917800000000003</v>
      </c>
      <c r="O592" s="41">
        <f t="shared" si="245"/>
        <v>26.232899999999997</v>
      </c>
      <c r="P592" s="41">
        <v>2584</v>
      </c>
      <c r="Q592" s="41">
        <v>2523</v>
      </c>
      <c r="R592" s="41">
        <v>2573</v>
      </c>
      <c r="S592" s="41">
        <v>2594</v>
      </c>
      <c r="T592" s="53">
        <v>2564</v>
      </c>
      <c r="U592" s="53">
        <f t="shared" si="246"/>
        <v>2594</v>
      </c>
      <c r="V592" s="44">
        <f t="shared" si="247"/>
        <v>0.57999999999999996</v>
      </c>
      <c r="W592" s="54">
        <v>2456790</v>
      </c>
      <c r="X592" s="55">
        <v>1746556</v>
      </c>
      <c r="Y592" s="41">
        <v>5.8596171101951056</v>
      </c>
      <c r="Z592" s="41">
        <f t="shared" si="248"/>
        <v>437.57130000000001</v>
      </c>
      <c r="AA592" s="41">
        <f t="shared" si="249"/>
        <v>0</v>
      </c>
      <c r="AB592" s="41">
        <f t="shared" si="250"/>
        <v>0.426315</v>
      </c>
      <c r="AC592" s="41">
        <f t="shared" si="251"/>
        <v>0.158</v>
      </c>
      <c r="AD592" s="41" t="str">
        <f t="shared" si="252"/>
        <v/>
      </c>
      <c r="AE592" s="41" t="str">
        <f t="shared" si="253"/>
        <v/>
      </c>
      <c r="AF592" s="41" t="str">
        <f t="shared" si="254"/>
        <v/>
      </c>
      <c r="AG592" s="41">
        <f t="shared" si="255"/>
        <v>728.80463262000001</v>
      </c>
      <c r="AH592" s="41" t="str">
        <f t="shared" si="256"/>
        <v/>
      </c>
      <c r="AI592" s="41">
        <f t="shared" si="257"/>
        <v>645.61113195396001</v>
      </c>
      <c r="AJ592" s="41" t="str">
        <f t="shared" si="258"/>
        <v/>
      </c>
      <c r="AK592" s="41">
        <f t="shared" si="259"/>
        <v>1</v>
      </c>
      <c r="AL592" s="44">
        <f t="shared" si="260"/>
        <v>645.61</v>
      </c>
      <c r="AM592" s="44">
        <f t="shared" si="261"/>
        <v>730.21</v>
      </c>
      <c r="AN592" s="40">
        <f t="shared" si="262"/>
        <v>835845</v>
      </c>
      <c r="AO592" s="45">
        <f t="shared" si="263"/>
        <v>2.8574476651868366E-2</v>
      </c>
      <c r="AP592" s="40">
        <f t="shared" si="264"/>
        <v>3347.8714079628535</v>
      </c>
      <c r="AQ592" s="41">
        <v>0</v>
      </c>
      <c r="AR592" s="40">
        <f t="shared" si="265"/>
        <v>722030</v>
      </c>
      <c r="AS592" s="40">
        <f t="shared" si="266"/>
        <v>25790</v>
      </c>
      <c r="AT592" s="40">
        <f t="shared" si="267"/>
        <v>87327.8</v>
      </c>
      <c r="AU592" s="40">
        <f t="shared" si="268"/>
        <v>692892</v>
      </c>
      <c r="AV592" s="46">
        <f t="shared" si="269"/>
        <v>722030</v>
      </c>
      <c r="AW592" s="40">
        <f>AX592-AV592</f>
        <v>0</v>
      </c>
      <c r="AX592" s="59">
        <f>IF(D592&gt;AV592,AV592+(D592-AV592),AV592)</f>
        <v>722030</v>
      </c>
    </row>
    <row r="593" spans="1:50" ht="15" customHeight="1" x14ac:dyDescent="0.25">
      <c r="A593" s="51">
        <v>61</v>
      </c>
      <c r="B593" s="51">
        <v>400</v>
      </c>
      <c r="C593" s="52" t="s">
        <v>463</v>
      </c>
      <c r="D593" s="39">
        <v>0</v>
      </c>
      <c r="E593" s="40">
        <v>0</v>
      </c>
      <c r="F593" s="41">
        <v>335</v>
      </c>
      <c r="G593" s="40">
        <v>347</v>
      </c>
      <c r="H593" s="42">
        <v>2.2240000000000002</v>
      </c>
      <c r="I593" s="41">
        <v>68</v>
      </c>
      <c r="J593" s="43">
        <f t="shared" si="244"/>
        <v>0.19600000000000001</v>
      </c>
      <c r="K593" s="41">
        <v>14</v>
      </c>
      <c r="L593" s="41">
        <v>234</v>
      </c>
      <c r="M593" s="41">
        <v>53</v>
      </c>
      <c r="N593" s="41">
        <f t="shared" si="243"/>
        <v>5.9828999999999999</v>
      </c>
      <c r="O593" s="41">
        <f t="shared" si="245"/>
        <v>22.6496</v>
      </c>
      <c r="P593" s="41">
        <v>219</v>
      </c>
      <c r="Q593" s="41">
        <v>263</v>
      </c>
      <c r="R593" s="41">
        <v>204</v>
      </c>
      <c r="S593" s="41">
        <v>271</v>
      </c>
      <c r="T593" s="57">
        <v>335</v>
      </c>
      <c r="U593" s="53">
        <f t="shared" si="246"/>
        <v>335</v>
      </c>
      <c r="V593" s="44">
        <f t="shared" si="247"/>
        <v>0</v>
      </c>
      <c r="W593" s="54">
        <v>614647</v>
      </c>
      <c r="X593" s="55">
        <v>116513</v>
      </c>
      <c r="Y593" s="41">
        <v>1.5683122856167673</v>
      </c>
      <c r="Z593" s="41">
        <f t="shared" si="248"/>
        <v>213.6054</v>
      </c>
      <c r="AA593" s="41">
        <f t="shared" si="249"/>
        <v>0</v>
      </c>
      <c r="AB593" s="41">
        <f t="shared" si="250"/>
        <v>0.426315</v>
      </c>
      <c r="AC593" s="41" t="str">
        <f t="shared" si="251"/>
        <v/>
      </c>
      <c r="AD593" s="41" t="str">
        <f t="shared" si="252"/>
        <v/>
      </c>
      <c r="AE593" s="41">
        <f t="shared" si="253"/>
        <v>500.649</v>
      </c>
      <c r="AF593" s="41">
        <f t="shared" si="254"/>
        <v>500.649</v>
      </c>
      <c r="AG593" s="41">
        <f t="shared" si="255"/>
        <v>0</v>
      </c>
      <c r="AH593" s="41" t="str">
        <f t="shared" si="256"/>
        <v/>
      </c>
      <c r="AI593" s="41" t="str">
        <f t="shared" si="257"/>
        <v/>
      </c>
      <c r="AJ593" s="41" t="str">
        <f t="shared" si="258"/>
        <v/>
      </c>
      <c r="AK593" s="41" t="str">
        <f t="shared" si="259"/>
        <v/>
      </c>
      <c r="AL593" s="44">
        <f t="shared" si="260"/>
        <v>500.65</v>
      </c>
      <c r="AM593" s="44">
        <f t="shared" si="261"/>
        <v>566.25</v>
      </c>
      <c r="AN593" s="40">
        <f t="shared" si="262"/>
        <v>0</v>
      </c>
      <c r="AO593" s="45">
        <f t="shared" si="263"/>
        <v>2.8574476651868366E-2</v>
      </c>
      <c r="AP593" s="40">
        <f t="shared" si="264"/>
        <v>0</v>
      </c>
      <c r="AQ593" s="41">
        <v>0</v>
      </c>
      <c r="AR593" s="40">
        <f t="shared" si="265"/>
        <v>0</v>
      </c>
      <c r="AS593" s="40">
        <f t="shared" si="266"/>
        <v>3470</v>
      </c>
      <c r="AT593" s="40">
        <f t="shared" si="267"/>
        <v>5825.6500000000005</v>
      </c>
      <c r="AU593" s="40">
        <f t="shared" si="268"/>
        <v>-3470</v>
      </c>
      <c r="AV593" s="46">
        <f t="shared" si="269"/>
        <v>0</v>
      </c>
      <c r="AW593" s="40">
        <f>AX593-AV593</f>
        <v>0</v>
      </c>
      <c r="AX593" s="59">
        <f>IF(D593&gt;AV593,AV593+(D593-AV593),AV593)</f>
        <v>0</v>
      </c>
    </row>
    <row r="594" spans="1:50" ht="15" customHeight="1" x14ac:dyDescent="0.25">
      <c r="A594" s="51">
        <v>61</v>
      </c>
      <c r="B594" s="51">
        <v>500</v>
      </c>
      <c r="C594" s="52" t="s">
        <v>470</v>
      </c>
      <c r="D594" s="39">
        <v>64931</v>
      </c>
      <c r="E594" s="40">
        <v>0</v>
      </c>
      <c r="F594" s="41">
        <v>299</v>
      </c>
      <c r="G594" s="40">
        <v>311</v>
      </c>
      <c r="H594" s="42">
        <v>2.3039999999999998</v>
      </c>
      <c r="I594" s="41">
        <v>114</v>
      </c>
      <c r="J594" s="43">
        <f t="shared" si="244"/>
        <v>0.36659999999999998</v>
      </c>
      <c r="K594" s="41">
        <v>47</v>
      </c>
      <c r="L594" s="41">
        <v>170</v>
      </c>
      <c r="M594" s="41">
        <v>34</v>
      </c>
      <c r="N594" s="41">
        <f t="shared" si="243"/>
        <v>27.647100000000002</v>
      </c>
      <c r="O594" s="41">
        <f t="shared" si="245"/>
        <v>20</v>
      </c>
      <c r="P594" s="41">
        <v>257</v>
      </c>
      <c r="Q594" s="41">
        <v>283</v>
      </c>
      <c r="R594" s="41">
        <v>233</v>
      </c>
      <c r="S594" s="41">
        <v>271</v>
      </c>
      <c r="T594" s="57">
        <v>299</v>
      </c>
      <c r="U594" s="53">
        <f t="shared" si="246"/>
        <v>299</v>
      </c>
      <c r="V594" s="44">
        <f t="shared" si="247"/>
        <v>0</v>
      </c>
      <c r="W594" s="54">
        <v>161728</v>
      </c>
      <c r="X594" s="55">
        <v>112006</v>
      </c>
      <c r="Y594" s="41">
        <v>0.37005731300685563</v>
      </c>
      <c r="Z594" s="41">
        <f t="shared" si="248"/>
        <v>807.98299999999995</v>
      </c>
      <c r="AA594" s="41">
        <f t="shared" si="249"/>
        <v>0</v>
      </c>
      <c r="AB594" s="41">
        <f t="shared" si="250"/>
        <v>0.426315</v>
      </c>
      <c r="AC594" s="41" t="str">
        <f t="shared" si="251"/>
        <v/>
      </c>
      <c r="AD594" s="41" t="str">
        <f t="shared" si="252"/>
        <v/>
      </c>
      <c r="AE594" s="41">
        <f t="shared" si="253"/>
        <v>487.43700000000001</v>
      </c>
      <c r="AF594" s="41">
        <f t="shared" si="254"/>
        <v>487.43700000000001</v>
      </c>
      <c r="AG594" s="41">
        <f t="shared" si="255"/>
        <v>0</v>
      </c>
      <c r="AH594" s="41" t="str">
        <f t="shared" si="256"/>
        <v/>
      </c>
      <c r="AI594" s="41" t="str">
        <f t="shared" si="257"/>
        <v/>
      </c>
      <c r="AJ594" s="41" t="str">
        <f t="shared" si="258"/>
        <v/>
      </c>
      <c r="AK594" s="41" t="str">
        <f t="shared" si="259"/>
        <v/>
      </c>
      <c r="AL594" s="44">
        <f t="shared" si="260"/>
        <v>487.44</v>
      </c>
      <c r="AM594" s="44">
        <f t="shared" si="261"/>
        <v>551.30999999999995</v>
      </c>
      <c r="AN594" s="40">
        <f t="shared" si="262"/>
        <v>102510</v>
      </c>
      <c r="AO594" s="45">
        <f t="shared" si="263"/>
        <v>2.8574476651868366E-2</v>
      </c>
      <c r="AP594" s="40">
        <f t="shared" si="264"/>
        <v>1073.8002581005612</v>
      </c>
      <c r="AQ594" s="41">
        <v>0</v>
      </c>
      <c r="AR594" s="40">
        <f t="shared" si="265"/>
        <v>66005</v>
      </c>
      <c r="AS594" s="40">
        <f t="shared" si="266"/>
        <v>3110</v>
      </c>
      <c r="AT594" s="40">
        <f t="shared" si="267"/>
        <v>5600.3</v>
      </c>
      <c r="AU594" s="40">
        <f t="shared" si="268"/>
        <v>61821</v>
      </c>
      <c r="AV594" s="46">
        <f t="shared" si="269"/>
        <v>66005</v>
      </c>
      <c r="AW594" s="40">
        <f>AX594-AV594</f>
        <v>0</v>
      </c>
      <c r="AX594" s="59">
        <f>IF(D594&gt;AV594,AV594+(D594-AV594),AV594)</f>
        <v>66005</v>
      </c>
    </row>
    <row r="595" spans="1:50" ht="15" customHeight="1" x14ac:dyDescent="0.25">
      <c r="A595" s="51">
        <v>61</v>
      </c>
      <c r="B595" s="51">
        <v>700</v>
      </c>
      <c r="C595" s="52" t="s">
        <v>691</v>
      </c>
      <c r="D595" s="39">
        <v>6865</v>
      </c>
      <c r="E595" s="40">
        <v>0</v>
      </c>
      <c r="F595" s="41">
        <v>45</v>
      </c>
      <c r="G595" s="40">
        <v>50</v>
      </c>
      <c r="H595" s="42">
        <v>2.0830000000000002</v>
      </c>
      <c r="I595" s="41">
        <v>0</v>
      </c>
      <c r="J595" s="43">
        <f t="shared" si="244"/>
        <v>0</v>
      </c>
      <c r="K595" s="41">
        <v>9</v>
      </c>
      <c r="L595" s="41">
        <v>27</v>
      </c>
      <c r="M595" s="41">
        <v>10</v>
      </c>
      <c r="N595" s="41">
        <f t="shared" si="243"/>
        <v>33.333300000000001</v>
      </c>
      <c r="O595" s="41">
        <f t="shared" si="245"/>
        <v>37.036999999999999</v>
      </c>
      <c r="P595" s="41">
        <v>55</v>
      </c>
      <c r="Q595" s="41">
        <v>62</v>
      </c>
      <c r="R595" s="41">
        <v>63</v>
      </c>
      <c r="S595" s="41">
        <v>65</v>
      </c>
      <c r="T595" s="57">
        <v>45</v>
      </c>
      <c r="U595" s="53">
        <f t="shared" si="246"/>
        <v>65</v>
      </c>
      <c r="V595" s="44">
        <f t="shared" si="247"/>
        <v>23.08</v>
      </c>
      <c r="W595" s="54">
        <v>27254</v>
      </c>
      <c r="X595" s="55">
        <v>15858</v>
      </c>
      <c r="Y595" s="41">
        <v>0.50894058196408631</v>
      </c>
      <c r="Z595" s="41">
        <f t="shared" si="248"/>
        <v>88.418999999999997</v>
      </c>
      <c r="AA595" s="41">
        <f t="shared" si="249"/>
        <v>0</v>
      </c>
      <c r="AB595" s="41">
        <f t="shared" si="250"/>
        <v>0.426315</v>
      </c>
      <c r="AC595" s="41" t="str">
        <f t="shared" si="251"/>
        <v/>
      </c>
      <c r="AD595" s="41" t="str">
        <f t="shared" si="252"/>
        <v/>
      </c>
      <c r="AE595" s="41">
        <f t="shared" si="253"/>
        <v>410</v>
      </c>
      <c r="AF595" s="41">
        <f t="shared" si="254"/>
        <v>410</v>
      </c>
      <c r="AG595" s="41">
        <f t="shared" si="255"/>
        <v>0</v>
      </c>
      <c r="AH595" s="41" t="str">
        <f t="shared" si="256"/>
        <v/>
      </c>
      <c r="AI595" s="41" t="str">
        <f t="shared" si="257"/>
        <v/>
      </c>
      <c r="AJ595" s="41" t="str">
        <f t="shared" si="258"/>
        <v/>
      </c>
      <c r="AK595" s="41" t="str">
        <f t="shared" si="259"/>
        <v/>
      </c>
      <c r="AL595" s="44">
        <f t="shared" si="260"/>
        <v>410</v>
      </c>
      <c r="AM595" s="44">
        <f t="shared" si="261"/>
        <v>463.72</v>
      </c>
      <c r="AN595" s="40">
        <f t="shared" si="262"/>
        <v>11567</v>
      </c>
      <c r="AO595" s="45">
        <f t="shared" si="263"/>
        <v>2.8574476651868366E-2</v>
      </c>
      <c r="AP595" s="40">
        <f t="shared" si="264"/>
        <v>134.35718921708505</v>
      </c>
      <c r="AQ595" s="41">
        <v>0</v>
      </c>
      <c r="AR595" s="40">
        <f t="shared" si="265"/>
        <v>6999</v>
      </c>
      <c r="AS595" s="40">
        <f t="shared" si="266"/>
        <v>500</v>
      </c>
      <c r="AT595" s="40">
        <f t="shared" si="267"/>
        <v>792.90000000000009</v>
      </c>
      <c r="AU595" s="40">
        <f t="shared" si="268"/>
        <v>6365</v>
      </c>
      <c r="AV595" s="46">
        <f t="shared" si="269"/>
        <v>6999</v>
      </c>
      <c r="AW595" s="40">
        <f>AX595-AV595</f>
        <v>0</v>
      </c>
      <c r="AX595" s="59">
        <f>IF(D595&gt;AV595,AV595+(D595-AV595),AV595)</f>
        <v>6999</v>
      </c>
    </row>
    <row r="596" spans="1:50" ht="15" customHeight="1" x14ac:dyDescent="0.25">
      <c r="A596" s="51">
        <v>61</v>
      </c>
      <c r="B596" s="51">
        <v>800</v>
      </c>
      <c r="C596" s="52" t="s">
        <v>737</v>
      </c>
      <c r="D596" s="39">
        <v>395907</v>
      </c>
      <c r="E596" s="40">
        <v>0</v>
      </c>
      <c r="F596" s="41">
        <v>1302</v>
      </c>
      <c r="G596" s="40">
        <v>1296</v>
      </c>
      <c r="H596" s="42">
        <v>2.0960000000000001</v>
      </c>
      <c r="I596" s="41">
        <v>502</v>
      </c>
      <c r="J596" s="43">
        <f t="shared" si="244"/>
        <v>0.38729999999999998</v>
      </c>
      <c r="K596" s="41">
        <v>163</v>
      </c>
      <c r="L596" s="41">
        <v>672</v>
      </c>
      <c r="M596" s="41">
        <v>221</v>
      </c>
      <c r="N596" s="41">
        <f t="shared" si="243"/>
        <v>24.256</v>
      </c>
      <c r="O596" s="41">
        <f t="shared" si="245"/>
        <v>32.886900000000004</v>
      </c>
      <c r="P596" s="41">
        <v>1138</v>
      </c>
      <c r="Q596" s="41">
        <v>1224</v>
      </c>
      <c r="R596" s="41">
        <v>1143</v>
      </c>
      <c r="S596" s="41">
        <v>1314</v>
      </c>
      <c r="T596" s="53">
        <v>1302</v>
      </c>
      <c r="U596" s="53">
        <f t="shared" si="246"/>
        <v>1314</v>
      </c>
      <c r="V596" s="44">
        <f t="shared" si="247"/>
        <v>1.37</v>
      </c>
      <c r="W596" s="54">
        <v>881359</v>
      </c>
      <c r="X596" s="55">
        <v>789715</v>
      </c>
      <c r="Y596" s="41">
        <v>1.5696860371553845</v>
      </c>
      <c r="Z596" s="41">
        <f t="shared" si="248"/>
        <v>829.46519999999998</v>
      </c>
      <c r="AA596" s="41">
        <f t="shared" si="249"/>
        <v>0</v>
      </c>
      <c r="AB596" s="41">
        <f t="shared" si="250"/>
        <v>0.426315</v>
      </c>
      <c r="AC596" s="41" t="str">
        <f t="shared" si="251"/>
        <v/>
      </c>
      <c r="AD596" s="41" t="str">
        <f t="shared" si="252"/>
        <v/>
      </c>
      <c r="AE596" s="41">
        <f t="shared" si="253"/>
        <v>848.93200000000002</v>
      </c>
      <c r="AF596" s="41">
        <f t="shared" si="254"/>
        <v>630</v>
      </c>
      <c r="AG596" s="41">
        <f t="shared" si="255"/>
        <v>0</v>
      </c>
      <c r="AH596" s="41" t="str">
        <f t="shared" si="256"/>
        <v/>
      </c>
      <c r="AI596" s="41" t="str">
        <f t="shared" si="257"/>
        <v/>
      </c>
      <c r="AJ596" s="41" t="str">
        <f t="shared" si="258"/>
        <v/>
      </c>
      <c r="AK596" s="41" t="str">
        <f t="shared" si="259"/>
        <v/>
      </c>
      <c r="AL596" s="44">
        <f t="shared" si="260"/>
        <v>630</v>
      </c>
      <c r="AM596" s="44">
        <f t="shared" si="261"/>
        <v>712.55</v>
      </c>
      <c r="AN596" s="40">
        <f t="shared" si="262"/>
        <v>547728</v>
      </c>
      <c r="AO596" s="45">
        <f t="shared" si="263"/>
        <v>2.8574476651868366E-2</v>
      </c>
      <c r="AP596" s="40">
        <f t="shared" si="264"/>
        <v>4338.2056197633074</v>
      </c>
      <c r="AQ596" s="41">
        <v>0</v>
      </c>
      <c r="AR596" s="40">
        <f t="shared" si="265"/>
        <v>400245</v>
      </c>
      <c r="AS596" s="40">
        <f t="shared" si="266"/>
        <v>12960</v>
      </c>
      <c r="AT596" s="40">
        <f t="shared" si="267"/>
        <v>39485.75</v>
      </c>
      <c r="AU596" s="40">
        <f t="shared" si="268"/>
        <v>382947</v>
      </c>
      <c r="AV596" s="46">
        <f t="shared" si="269"/>
        <v>400245</v>
      </c>
      <c r="AW596" s="40">
        <f>AX596-AV596</f>
        <v>0</v>
      </c>
      <c r="AX596" s="59">
        <f>IF(D596&gt;AV596,AV596+(D596-AV596),AV596)</f>
        <v>400245</v>
      </c>
    </row>
    <row r="597" spans="1:50" ht="15" customHeight="1" x14ac:dyDescent="0.25">
      <c r="A597" s="51">
        <v>61</v>
      </c>
      <c r="B597" s="51">
        <v>1000</v>
      </c>
      <c r="C597" s="52" t="s">
        <v>785</v>
      </c>
      <c r="D597" s="39">
        <v>47504</v>
      </c>
      <c r="E597" s="40">
        <v>0</v>
      </c>
      <c r="F597" s="41">
        <v>254</v>
      </c>
      <c r="G597" s="40">
        <v>255</v>
      </c>
      <c r="H597" s="42">
        <v>2.125</v>
      </c>
      <c r="I597" s="41">
        <v>37</v>
      </c>
      <c r="J597" s="43">
        <f t="shared" si="244"/>
        <v>0.14510000000000001</v>
      </c>
      <c r="K597" s="41">
        <v>54</v>
      </c>
      <c r="L597" s="41">
        <v>141</v>
      </c>
      <c r="M597" s="41">
        <v>37</v>
      </c>
      <c r="N597" s="41">
        <f t="shared" si="243"/>
        <v>38.297899999999998</v>
      </c>
      <c r="O597" s="41">
        <f t="shared" si="245"/>
        <v>26.241099999999999</v>
      </c>
      <c r="P597" s="41">
        <v>221</v>
      </c>
      <c r="Q597" s="41">
        <v>275</v>
      </c>
      <c r="R597" s="41">
        <v>247</v>
      </c>
      <c r="S597" s="41">
        <v>244</v>
      </c>
      <c r="T597" s="57">
        <v>254</v>
      </c>
      <c r="U597" s="53">
        <f t="shared" si="246"/>
        <v>275</v>
      </c>
      <c r="V597" s="44">
        <f t="shared" si="247"/>
        <v>7.27</v>
      </c>
      <c r="W597" s="54">
        <v>143580</v>
      </c>
      <c r="X597" s="55">
        <v>120011</v>
      </c>
      <c r="Y597" s="41">
        <v>0.79793612943380432</v>
      </c>
      <c r="Z597" s="41">
        <f t="shared" si="248"/>
        <v>318.32119999999998</v>
      </c>
      <c r="AA597" s="41">
        <f t="shared" si="249"/>
        <v>0</v>
      </c>
      <c r="AB597" s="41">
        <f t="shared" si="250"/>
        <v>0.426315</v>
      </c>
      <c r="AC597" s="41" t="str">
        <f t="shared" si="251"/>
        <v/>
      </c>
      <c r="AD597" s="41" t="str">
        <f t="shared" si="252"/>
        <v/>
      </c>
      <c r="AE597" s="41">
        <f t="shared" si="253"/>
        <v>466.88499999999999</v>
      </c>
      <c r="AF597" s="41">
        <f t="shared" si="254"/>
        <v>466.88499999999999</v>
      </c>
      <c r="AG597" s="41">
        <f t="shared" si="255"/>
        <v>0</v>
      </c>
      <c r="AH597" s="41" t="str">
        <f t="shared" si="256"/>
        <v/>
      </c>
      <c r="AI597" s="41" t="str">
        <f t="shared" si="257"/>
        <v/>
      </c>
      <c r="AJ597" s="41" t="str">
        <f t="shared" si="258"/>
        <v/>
      </c>
      <c r="AK597" s="41" t="str">
        <f t="shared" si="259"/>
        <v/>
      </c>
      <c r="AL597" s="44">
        <f t="shared" si="260"/>
        <v>466.89</v>
      </c>
      <c r="AM597" s="44">
        <f t="shared" si="261"/>
        <v>528.07000000000005</v>
      </c>
      <c r="AN597" s="40">
        <f t="shared" si="262"/>
        <v>73448</v>
      </c>
      <c r="AO597" s="45">
        <f t="shared" si="263"/>
        <v>2.8574476651868366E-2</v>
      </c>
      <c r="AP597" s="40">
        <f t="shared" si="264"/>
        <v>741.33622225607292</v>
      </c>
      <c r="AQ597" s="41">
        <v>0</v>
      </c>
      <c r="AR597" s="40">
        <f t="shared" si="265"/>
        <v>48245</v>
      </c>
      <c r="AS597" s="40">
        <f t="shared" si="266"/>
        <v>2550</v>
      </c>
      <c r="AT597" s="40">
        <f t="shared" si="267"/>
        <v>6000.55</v>
      </c>
      <c r="AU597" s="40">
        <f t="shared" si="268"/>
        <v>44954</v>
      </c>
      <c r="AV597" s="46">
        <f t="shared" si="269"/>
        <v>48245</v>
      </c>
      <c r="AW597" s="40">
        <f>AX597-AV597</f>
        <v>0</v>
      </c>
      <c r="AX597" s="59">
        <f>IF(D597&gt;AV597,AV597+(D597-AV597),AV597)</f>
        <v>48245</v>
      </c>
    </row>
    <row r="598" spans="1:50" ht="15" customHeight="1" x14ac:dyDescent="0.25">
      <c r="A598" s="51">
        <v>61</v>
      </c>
      <c r="B598" s="51">
        <v>1100</v>
      </c>
      <c r="C598" s="52" t="s">
        <v>819</v>
      </c>
      <c r="D598" s="39">
        <v>8991</v>
      </c>
      <c r="E598" s="40">
        <v>0</v>
      </c>
      <c r="F598" s="41">
        <v>57</v>
      </c>
      <c r="G598" s="40">
        <v>54</v>
      </c>
      <c r="H598" s="42">
        <v>2.25</v>
      </c>
      <c r="I598" s="41">
        <v>32</v>
      </c>
      <c r="J598" s="43">
        <f t="shared" si="244"/>
        <v>0.59260000000000002</v>
      </c>
      <c r="K598" s="41">
        <v>10</v>
      </c>
      <c r="L598" s="41">
        <v>27</v>
      </c>
      <c r="M598" s="41">
        <v>2</v>
      </c>
      <c r="N598" s="41">
        <f t="shared" si="243"/>
        <v>37.036999999999999</v>
      </c>
      <c r="O598" s="41">
        <f t="shared" si="245"/>
        <v>7.4074</v>
      </c>
      <c r="P598" s="41">
        <v>65</v>
      </c>
      <c r="Q598" s="41">
        <v>50</v>
      </c>
      <c r="R598" s="41">
        <v>47</v>
      </c>
      <c r="S598" s="41">
        <v>72</v>
      </c>
      <c r="T598" s="57">
        <v>57</v>
      </c>
      <c r="U598" s="53">
        <f t="shared" si="246"/>
        <v>72</v>
      </c>
      <c r="V598" s="44">
        <f t="shared" si="247"/>
        <v>25</v>
      </c>
      <c r="W598" s="54">
        <v>26799</v>
      </c>
      <c r="X598" s="55">
        <v>2376</v>
      </c>
      <c r="Y598" s="41">
        <v>0.27608313243150162</v>
      </c>
      <c r="Z598" s="41">
        <f t="shared" si="248"/>
        <v>206.45959999999999</v>
      </c>
      <c r="AA598" s="41">
        <f t="shared" si="249"/>
        <v>0</v>
      </c>
      <c r="AB598" s="41">
        <f t="shared" si="250"/>
        <v>0.426315</v>
      </c>
      <c r="AC598" s="41" t="str">
        <f t="shared" si="251"/>
        <v/>
      </c>
      <c r="AD598" s="41" t="str">
        <f t="shared" si="252"/>
        <v/>
      </c>
      <c r="AE598" s="41">
        <f t="shared" si="253"/>
        <v>410</v>
      </c>
      <c r="AF598" s="41">
        <f t="shared" si="254"/>
        <v>410</v>
      </c>
      <c r="AG598" s="41">
        <f t="shared" si="255"/>
        <v>0</v>
      </c>
      <c r="AH598" s="41" t="str">
        <f t="shared" si="256"/>
        <v/>
      </c>
      <c r="AI598" s="41" t="str">
        <f t="shared" si="257"/>
        <v/>
      </c>
      <c r="AJ598" s="41" t="str">
        <f t="shared" si="258"/>
        <v/>
      </c>
      <c r="AK598" s="41" t="str">
        <f t="shared" si="259"/>
        <v/>
      </c>
      <c r="AL598" s="44">
        <f t="shared" si="260"/>
        <v>410</v>
      </c>
      <c r="AM598" s="44">
        <f t="shared" si="261"/>
        <v>463.72</v>
      </c>
      <c r="AN598" s="40">
        <f t="shared" si="262"/>
        <v>13616</v>
      </c>
      <c r="AO598" s="45">
        <f t="shared" si="263"/>
        <v>2.8574476651868366E-2</v>
      </c>
      <c r="AP598" s="40">
        <f t="shared" si="264"/>
        <v>132.1569545148912</v>
      </c>
      <c r="AQ598" s="41">
        <v>0</v>
      </c>
      <c r="AR598" s="40">
        <f t="shared" si="265"/>
        <v>9123</v>
      </c>
      <c r="AS598" s="40">
        <f t="shared" si="266"/>
        <v>540</v>
      </c>
      <c r="AT598" s="40">
        <f t="shared" si="267"/>
        <v>118.80000000000001</v>
      </c>
      <c r="AU598" s="40">
        <f t="shared" si="268"/>
        <v>8872</v>
      </c>
      <c r="AV598" s="46">
        <f t="shared" si="269"/>
        <v>9123</v>
      </c>
      <c r="AW598" s="40">
        <f>AX598-AV598</f>
        <v>0</v>
      </c>
      <c r="AX598" s="59">
        <f>IF(D598&gt;AV598,AV598+(D598-AV598),AV598)</f>
        <v>9123</v>
      </c>
    </row>
    <row r="599" spans="1:50" ht="15" customHeight="1" x14ac:dyDescent="0.25">
      <c r="A599" s="51">
        <v>62</v>
      </c>
      <c r="B599" s="51">
        <v>100</v>
      </c>
      <c r="C599" s="52" t="s">
        <v>555</v>
      </c>
      <c r="D599" s="39">
        <v>755071</v>
      </c>
      <c r="E599" s="40">
        <v>0</v>
      </c>
      <c r="F599" s="41">
        <v>21456</v>
      </c>
      <c r="G599" s="40">
        <v>23427</v>
      </c>
      <c r="H599" s="42">
        <v>2.4159999999999999</v>
      </c>
      <c r="I599" s="41">
        <v>10550</v>
      </c>
      <c r="J599" s="43">
        <f t="shared" si="244"/>
        <v>0.45029999999999998</v>
      </c>
      <c r="K599" s="41">
        <v>294</v>
      </c>
      <c r="L599" s="41">
        <v>9156</v>
      </c>
      <c r="M599" s="41">
        <v>3931</v>
      </c>
      <c r="N599" s="41">
        <f t="shared" si="243"/>
        <v>3.2109999999999999</v>
      </c>
      <c r="O599" s="41">
        <f t="shared" si="245"/>
        <v>42.933599999999998</v>
      </c>
      <c r="P599" s="41">
        <v>19507</v>
      </c>
      <c r="Q599" s="41">
        <v>23269</v>
      </c>
      <c r="R599" s="41">
        <v>22207</v>
      </c>
      <c r="S599" s="41">
        <v>22206</v>
      </c>
      <c r="T599" s="53">
        <v>21456</v>
      </c>
      <c r="U599" s="53">
        <f t="shared" si="246"/>
        <v>23269</v>
      </c>
      <c r="V599" s="44">
        <f t="shared" si="247"/>
        <v>0</v>
      </c>
      <c r="W599" s="54">
        <v>28818714</v>
      </c>
      <c r="X599" s="55">
        <v>10390154</v>
      </c>
      <c r="Y599" s="41">
        <v>7.0564682152967508</v>
      </c>
      <c r="Z599" s="41">
        <f t="shared" si="248"/>
        <v>3040.6145999999999</v>
      </c>
      <c r="AA599" s="41">
        <f t="shared" si="249"/>
        <v>0</v>
      </c>
      <c r="AB599" s="41">
        <f t="shared" si="250"/>
        <v>0.426315</v>
      </c>
      <c r="AC599" s="41" t="str">
        <f t="shared" si="251"/>
        <v/>
      </c>
      <c r="AD599" s="41" t="str">
        <f t="shared" si="252"/>
        <v/>
      </c>
      <c r="AE599" s="41" t="str">
        <f t="shared" si="253"/>
        <v/>
      </c>
      <c r="AF599" s="41" t="str">
        <f t="shared" si="254"/>
        <v/>
      </c>
      <c r="AG599" s="41">
        <f t="shared" si="255"/>
        <v>0</v>
      </c>
      <c r="AH599" s="41">
        <f t="shared" si="256"/>
        <v>489.20397825499998</v>
      </c>
      <c r="AI599" s="41" t="str">
        <f t="shared" si="257"/>
        <v/>
      </c>
      <c r="AJ599" s="41" t="str">
        <f t="shared" si="258"/>
        <v/>
      </c>
      <c r="AK599" s="41" t="str">
        <f t="shared" si="259"/>
        <v/>
      </c>
      <c r="AL599" s="44">
        <f t="shared" si="260"/>
        <v>489.2</v>
      </c>
      <c r="AM599" s="44">
        <f t="shared" si="261"/>
        <v>553.29999999999995</v>
      </c>
      <c r="AN599" s="40">
        <f t="shared" si="262"/>
        <v>676309</v>
      </c>
      <c r="AO599" s="45">
        <f t="shared" si="263"/>
        <v>2.8574476651868366E-2</v>
      </c>
      <c r="AP599" s="40">
        <f t="shared" si="264"/>
        <v>-2250.5829300544565</v>
      </c>
      <c r="AQ599" s="41">
        <v>0</v>
      </c>
      <c r="AR599" s="40">
        <f t="shared" si="265"/>
        <v>676309</v>
      </c>
      <c r="AS599" s="40">
        <f t="shared" si="266"/>
        <v>234270</v>
      </c>
      <c r="AT599" s="40">
        <f t="shared" si="267"/>
        <v>519507.7</v>
      </c>
      <c r="AU599" s="40">
        <f t="shared" si="268"/>
        <v>520801</v>
      </c>
      <c r="AV599" s="46">
        <f t="shared" si="269"/>
        <v>676309</v>
      </c>
      <c r="AW599" s="40">
        <f>AX599-AV599</f>
        <v>78762</v>
      </c>
      <c r="AX599" s="59">
        <f>IF(D599&gt;AV599,AV599+(D599-AV599),AV599)</f>
        <v>755071</v>
      </c>
    </row>
    <row r="600" spans="1:50" ht="15" customHeight="1" x14ac:dyDescent="0.25">
      <c r="A600" s="51">
        <v>62</v>
      </c>
      <c r="B600" s="51">
        <v>200</v>
      </c>
      <c r="C600" s="52" t="s">
        <v>575</v>
      </c>
      <c r="D600" s="39">
        <v>1655596</v>
      </c>
      <c r="E600" s="40">
        <v>0</v>
      </c>
      <c r="F600" s="41">
        <v>11460</v>
      </c>
      <c r="G600" s="40">
        <v>12161</v>
      </c>
      <c r="H600" s="42">
        <v>2.512</v>
      </c>
      <c r="I600" s="41">
        <v>3137</v>
      </c>
      <c r="J600" s="43">
        <f t="shared" si="244"/>
        <v>0.25800000000000001</v>
      </c>
      <c r="K600" s="41">
        <v>595</v>
      </c>
      <c r="L600" s="41">
        <v>4905</v>
      </c>
      <c r="M600" s="41">
        <v>1951</v>
      </c>
      <c r="N600" s="41">
        <f t="shared" si="243"/>
        <v>12.1305</v>
      </c>
      <c r="O600" s="41">
        <f t="shared" si="245"/>
        <v>39.775700000000001</v>
      </c>
      <c r="P600" s="41">
        <v>11950</v>
      </c>
      <c r="Q600" s="41">
        <v>11921</v>
      </c>
      <c r="R600" s="41">
        <v>12376</v>
      </c>
      <c r="S600" s="41">
        <v>11929</v>
      </c>
      <c r="T600" s="53">
        <v>11460</v>
      </c>
      <c r="U600" s="53">
        <f t="shared" si="246"/>
        <v>12376</v>
      </c>
      <c r="V600" s="44">
        <f t="shared" si="247"/>
        <v>1.74</v>
      </c>
      <c r="W600" s="54">
        <v>12743513</v>
      </c>
      <c r="X600" s="55">
        <v>5491408</v>
      </c>
      <c r="Y600" s="41">
        <v>3.0075297646166699</v>
      </c>
      <c r="Z600" s="41">
        <f t="shared" si="248"/>
        <v>3810.4360999999999</v>
      </c>
      <c r="AA600" s="41">
        <f t="shared" si="249"/>
        <v>0</v>
      </c>
      <c r="AB600" s="41">
        <f t="shared" si="250"/>
        <v>0.426315</v>
      </c>
      <c r="AC600" s="41" t="str">
        <f t="shared" si="251"/>
        <v/>
      </c>
      <c r="AD600" s="41" t="str">
        <f t="shared" si="252"/>
        <v/>
      </c>
      <c r="AE600" s="41" t="str">
        <f t="shared" si="253"/>
        <v/>
      </c>
      <c r="AF600" s="41" t="str">
        <f t="shared" si="254"/>
        <v/>
      </c>
      <c r="AG600" s="41">
        <f t="shared" si="255"/>
        <v>0</v>
      </c>
      <c r="AH600" s="41">
        <f t="shared" si="256"/>
        <v>496.56143295999993</v>
      </c>
      <c r="AI600" s="41" t="str">
        <f t="shared" si="257"/>
        <v/>
      </c>
      <c r="AJ600" s="41" t="str">
        <f t="shared" si="258"/>
        <v/>
      </c>
      <c r="AK600" s="41" t="str">
        <f t="shared" si="259"/>
        <v/>
      </c>
      <c r="AL600" s="44">
        <f t="shared" si="260"/>
        <v>496.56</v>
      </c>
      <c r="AM600" s="44">
        <f t="shared" si="261"/>
        <v>561.63</v>
      </c>
      <c r="AN600" s="40">
        <f t="shared" si="262"/>
        <v>1397232</v>
      </c>
      <c r="AO600" s="45">
        <f t="shared" si="263"/>
        <v>2.8574476651868366E-2</v>
      </c>
      <c r="AP600" s="40">
        <f t="shared" si="264"/>
        <v>-7382.6160856833185</v>
      </c>
      <c r="AQ600" s="41">
        <v>0</v>
      </c>
      <c r="AR600" s="40">
        <f t="shared" si="265"/>
        <v>1397232</v>
      </c>
      <c r="AS600" s="40">
        <f t="shared" si="266"/>
        <v>121610</v>
      </c>
      <c r="AT600" s="40">
        <f t="shared" si="267"/>
        <v>274570.40000000002</v>
      </c>
      <c r="AU600" s="40">
        <f t="shared" si="268"/>
        <v>1533986</v>
      </c>
      <c r="AV600" s="46">
        <f t="shared" si="269"/>
        <v>1533986</v>
      </c>
      <c r="AW600" s="40">
        <f>AX600-AV600</f>
        <v>121610</v>
      </c>
      <c r="AX600" s="59">
        <f>IF(D600&gt;AV600,AV600+(D600-AV600),AV600)</f>
        <v>1655596</v>
      </c>
    </row>
    <row r="601" spans="1:50" ht="15" customHeight="1" x14ac:dyDescent="0.25">
      <c r="A601" s="51">
        <v>62</v>
      </c>
      <c r="B601" s="51">
        <v>400</v>
      </c>
      <c r="C601" s="52" t="s">
        <v>664</v>
      </c>
      <c r="D601" s="39">
        <v>0</v>
      </c>
      <c r="E601" s="40">
        <v>0</v>
      </c>
      <c r="F601" s="41">
        <v>33660</v>
      </c>
      <c r="G601" s="40">
        <v>36644</v>
      </c>
      <c r="H601" s="42">
        <v>2.262</v>
      </c>
      <c r="I601" s="41">
        <v>39109</v>
      </c>
      <c r="J601" s="43">
        <f t="shared" si="244"/>
        <v>1.0672999999999999</v>
      </c>
      <c r="K601" s="41">
        <v>527</v>
      </c>
      <c r="L601" s="41">
        <v>15935</v>
      </c>
      <c r="M601" s="41">
        <v>8700</v>
      </c>
      <c r="N601" s="41">
        <f t="shared" si="243"/>
        <v>3.3071999999999999</v>
      </c>
      <c r="O601" s="41">
        <f t="shared" si="245"/>
        <v>54.596800000000002</v>
      </c>
      <c r="P601" s="41">
        <v>34438</v>
      </c>
      <c r="Q601" s="41">
        <v>35820</v>
      </c>
      <c r="R601" s="41">
        <v>33485</v>
      </c>
      <c r="S601" s="41">
        <v>33690</v>
      </c>
      <c r="T601" s="53">
        <v>33660</v>
      </c>
      <c r="U601" s="53">
        <f t="shared" si="246"/>
        <v>35820</v>
      </c>
      <c r="V601" s="44">
        <f t="shared" si="247"/>
        <v>0</v>
      </c>
      <c r="W601" s="54">
        <v>60800646</v>
      </c>
      <c r="X601" s="55">
        <v>23105250</v>
      </c>
      <c r="Y601" s="41">
        <v>13.840834011586153</v>
      </c>
      <c r="Z601" s="41">
        <f t="shared" si="248"/>
        <v>2431.9344000000001</v>
      </c>
      <c r="AA601" s="41">
        <f t="shared" si="249"/>
        <v>0</v>
      </c>
      <c r="AB601" s="41">
        <f t="shared" si="250"/>
        <v>0.426315</v>
      </c>
      <c r="AC601" s="41" t="str">
        <f t="shared" si="251"/>
        <v/>
      </c>
      <c r="AD601" s="41" t="str">
        <f t="shared" si="252"/>
        <v/>
      </c>
      <c r="AE601" s="41" t="str">
        <f t="shared" si="253"/>
        <v/>
      </c>
      <c r="AF601" s="41" t="str">
        <f t="shared" si="254"/>
        <v/>
      </c>
      <c r="AG601" s="41">
        <f t="shared" si="255"/>
        <v>0</v>
      </c>
      <c r="AH601" s="41">
        <f t="shared" si="256"/>
        <v>618.26287016499987</v>
      </c>
      <c r="AI601" s="41" t="str">
        <f t="shared" si="257"/>
        <v/>
      </c>
      <c r="AJ601" s="41" t="str">
        <f t="shared" si="258"/>
        <v/>
      </c>
      <c r="AK601" s="41" t="str">
        <f t="shared" si="259"/>
        <v/>
      </c>
      <c r="AL601" s="44">
        <f t="shared" si="260"/>
        <v>618.26</v>
      </c>
      <c r="AM601" s="44">
        <f t="shared" si="261"/>
        <v>699.27</v>
      </c>
      <c r="AN601" s="40">
        <f t="shared" si="262"/>
        <v>0</v>
      </c>
      <c r="AO601" s="45">
        <f t="shared" si="263"/>
        <v>2.8574476651868366E-2</v>
      </c>
      <c r="AP601" s="40">
        <f t="shared" si="264"/>
        <v>0</v>
      </c>
      <c r="AQ601" s="41">
        <v>0</v>
      </c>
      <c r="AR601" s="40">
        <f t="shared" si="265"/>
        <v>0</v>
      </c>
      <c r="AS601" s="40">
        <f t="shared" si="266"/>
        <v>366440</v>
      </c>
      <c r="AT601" s="40">
        <f t="shared" si="267"/>
        <v>1155262.5</v>
      </c>
      <c r="AU601" s="40">
        <f t="shared" si="268"/>
        <v>-366440</v>
      </c>
      <c r="AV601" s="46">
        <f t="shared" si="269"/>
        <v>0</v>
      </c>
      <c r="AW601" s="40">
        <f>AX601-AV601</f>
        <v>0</v>
      </c>
      <c r="AX601" s="59">
        <f>IF(D601&gt;AV601,AV601+(D601-AV601),AV601)</f>
        <v>0</v>
      </c>
    </row>
    <row r="602" spans="1:50" ht="15" customHeight="1" x14ac:dyDescent="0.25">
      <c r="A602" s="51">
        <v>62</v>
      </c>
      <c r="B602" s="51">
        <v>500</v>
      </c>
      <c r="C602" s="52" t="s">
        <v>255</v>
      </c>
      <c r="D602" s="39">
        <v>708576</v>
      </c>
      <c r="E602" s="40">
        <v>0</v>
      </c>
      <c r="F602" s="41">
        <v>5321</v>
      </c>
      <c r="G602" s="40">
        <v>5446</v>
      </c>
      <c r="H602" s="42">
        <v>2.3239999999999998</v>
      </c>
      <c r="I602" s="41">
        <v>5277</v>
      </c>
      <c r="J602" s="43">
        <f t="shared" si="244"/>
        <v>0.96899999999999997</v>
      </c>
      <c r="K602" s="41">
        <v>240</v>
      </c>
      <c r="L602" s="41">
        <v>2269</v>
      </c>
      <c r="M602" s="41">
        <v>1259</v>
      </c>
      <c r="N602" s="41">
        <f t="shared" si="243"/>
        <v>10.577300000000001</v>
      </c>
      <c r="O602" s="41">
        <f t="shared" si="245"/>
        <v>55.486999999999995</v>
      </c>
      <c r="P602" s="41">
        <v>5530</v>
      </c>
      <c r="Q602" s="41">
        <v>5291</v>
      </c>
      <c r="R602" s="41">
        <v>5380</v>
      </c>
      <c r="S602" s="41">
        <v>5572</v>
      </c>
      <c r="T602" s="53">
        <v>5321</v>
      </c>
      <c r="U602" s="53">
        <f t="shared" si="246"/>
        <v>5572</v>
      </c>
      <c r="V602" s="44">
        <f t="shared" si="247"/>
        <v>2.2599999999999998</v>
      </c>
      <c r="W602" s="54">
        <v>6169181</v>
      </c>
      <c r="X602" s="55">
        <v>2137529</v>
      </c>
      <c r="Y602" s="41">
        <v>2.2402733140076325</v>
      </c>
      <c r="Z602" s="41">
        <f t="shared" si="248"/>
        <v>2375.1565999999998</v>
      </c>
      <c r="AA602" s="41">
        <f t="shared" si="249"/>
        <v>0</v>
      </c>
      <c r="AB602" s="41">
        <f t="shared" si="250"/>
        <v>0.426315</v>
      </c>
      <c r="AC602" s="41" t="str">
        <f t="shared" si="251"/>
        <v/>
      </c>
      <c r="AD602" s="41" t="str">
        <f t="shared" si="252"/>
        <v/>
      </c>
      <c r="AE602" s="41" t="str">
        <f t="shared" si="253"/>
        <v/>
      </c>
      <c r="AF602" s="41" t="str">
        <f t="shared" si="254"/>
        <v/>
      </c>
      <c r="AG602" s="41">
        <f t="shared" si="255"/>
        <v>612.39155746999995</v>
      </c>
      <c r="AH602" s="41" t="str">
        <f t="shared" si="256"/>
        <v/>
      </c>
      <c r="AI602" s="41" t="str">
        <f t="shared" si="257"/>
        <v/>
      </c>
      <c r="AJ602" s="41" t="str">
        <f t="shared" si="258"/>
        <v/>
      </c>
      <c r="AK602" s="41" t="str">
        <f t="shared" si="259"/>
        <v/>
      </c>
      <c r="AL602" s="44">
        <f t="shared" si="260"/>
        <v>612.39</v>
      </c>
      <c r="AM602" s="44">
        <f t="shared" si="261"/>
        <v>692.63</v>
      </c>
      <c r="AN602" s="40">
        <f t="shared" si="262"/>
        <v>1142049</v>
      </c>
      <c r="AO602" s="45">
        <f t="shared" si="263"/>
        <v>2.8574476651868366E-2</v>
      </c>
      <c r="AP602" s="40">
        <f t="shared" si="264"/>
        <v>12386.264117715336</v>
      </c>
      <c r="AQ602" s="41">
        <v>0</v>
      </c>
      <c r="AR602" s="40">
        <f t="shared" si="265"/>
        <v>720962</v>
      </c>
      <c r="AS602" s="40">
        <f t="shared" si="266"/>
        <v>54460</v>
      </c>
      <c r="AT602" s="40">
        <f t="shared" si="267"/>
        <v>106876.45000000001</v>
      </c>
      <c r="AU602" s="40">
        <f t="shared" si="268"/>
        <v>654116</v>
      </c>
      <c r="AV602" s="46">
        <f t="shared" si="269"/>
        <v>720962</v>
      </c>
      <c r="AW602" s="40">
        <f>AX602-AV602</f>
        <v>0</v>
      </c>
      <c r="AX602" s="59">
        <f>IF(D602&gt;AV602,AV602+(D602-AV602),AV602)</f>
        <v>720962</v>
      </c>
    </row>
    <row r="603" spans="1:50" ht="15" customHeight="1" x14ac:dyDescent="0.25">
      <c r="A603" s="51">
        <v>62</v>
      </c>
      <c r="B603" s="51">
        <v>600</v>
      </c>
      <c r="C603" s="52" t="s">
        <v>444</v>
      </c>
      <c r="D603" s="39">
        <v>524591</v>
      </c>
      <c r="E603" s="40">
        <v>0</v>
      </c>
      <c r="F603" s="41">
        <v>2379</v>
      </c>
      <c r="G603" s="40">
        <v>2442</v>
      </c>
      <c r="H603" s="42">
        <v>2.1040000000000001</v>
      </c>
      <c r="I603" s="41">
        <v>743</v>
      </c>
      <c r="J603" s="43">
        <f t="shared" si="244"/>
        <v>0.30430000000000001</v>
      </c>
      <c r="K603" s="41">
        <v>213</v>
      </c>
      <c r="L603" s="41">
        <v>1337</v>
      </c>
      <c r="M603" s="41">
        <v>551</v>
      </c>
      <c r="N603" s="41">
        <f t="shared" si="243"/>
        <v>15.9312</v>
      </c>
      <c r="O603" s="41">
        <f t="shared" si="245"/>
        <v>41.2117</v>
      </c>
      <c r="P603" s="41">
        <v>2530</v>
      </c>
      <c r="Q603" s="41">
        <v>1985</v>
      </c>
      <c r="R603" s="41">
        <v>2700</v>
      </c>
      <c r="S603" s="41">
        <v>2364</v>
      </c>
      <c r="T603" s="53">
        <v>2379</v>
      </c>
      <c r="U603" s="53">
        <f t="shared" si="246"/>
        <v>2700</v>
      </c>
      <c r="V603" s="44">
        <f t="shared" si="247"/>
        <v>9.56</v>
      </c>
      <c r="W603" s="54">
        <v>2955551</v>
      </c>
      <c r="X603" s="55">
        <v>845613</v>
      </c>
      <c r="Y603" s="41">
        <v>0.42064557828067156</v>
      </c>
      <c r="Z603" s="41">
        <f t="shared" si="248"/>
        <v>5655.5925999999999</v>
      </c>
      <c r="AA603" s="41">
        <f t="shared" si="249"/>
        <v>0</v>
      </c>
      <c r="AB603" s="41">
        <f t="shared" si="250"/>
        <v>0.426315</v>
      </c>
      <c r="AC603" s="41" t="str">
        <f t="shared" si="251"/>
        <v/>
      </c>
      <c r="AD603" s="41" t="str">
        <f t="shared" si="252"/>
        <v/>
      </c>
      <c r="AE603" s="41">
        <f t="shared" si="253"/>
        <v>1269.5140000000001</v>
      </c>
      <c r="AF603" s="41">
        <f t="shared" si="254"/>
        <v>630</v>
      </c>
      <c r="AG603" s="41">
        <f t="shared" si="255"/>
        <v>0</v>
      </c>
      <c r="AH603" s="41" t="str">
        <f t="shared" si="256"/>
        <v/>
      </c>
      <c r="AI603" s="41" t="str">
        <f t="shared" si="257"/>
        <v/>
      </c>
      <c r="AJ603" s="41" t="str">
        <f t="shared" si="258"/>
        <v/>
      </c>
      <c r="AK603" s="41" t="str">
        <f t="shared" si="259"/>
        <v/>
      </c>
      <c r="AL603" s="44">
        <f t="shared" si="260"/>
        <v>630</v>
      </c>
      <c r="AM603" s="44">
        <f t="shared" si="261"/>
        <v>712.55</v>
      </c>
      <c r="AN603" s="40">
        <f t="shared" si="262"/>
        <v>480051</v>
      </c>
      <c r="AO603" s="45">
        <f t="shared" si="263"/>
        <v>2.8574476651868366E-2</v>
      </c>
      <c r="AP603" s="40">
        <f t="shared" si="264"/>
        <v>-1272.7071900742171</v>
      </c>
      <c r="AQ603" s="41">
        <v>0</v>
      </c>
      <c r="AR603" s="40">
        <f t="shared" si="265"/>
        <v>480051</v>
      </c>
      <c r="AS603" s="40">
        <f t="shared" si="266"/>
        <v>24420</v>
      </c>
      <c r="AT603" s="40">
        <f t="shared" si="267"/>
        <v>42280.65</v>
      </c>
      <c r="AU603" s="40">
        <f t="shared" si="268"/>
        <v>500171</v>
      </c>
      <c r="AV603" s="46">
        <f t="shared" si="269"/>
        <v>500171</v>
      </c>
      <c r="AW603" s="40">
        <f>AX603-AV603</f>
        <v>24420</v>
      </c>
      <c r="AX603" s="59">
        <f>IF(D603&gt;AV603,AV603+(D603-AV603),AV603)</f>
        <v>524591</v>
      </c>
    </row>
    <row r="604" spans="1:50" ht="15" customHeight="1" x14ac:dyDescent="0.25">
      <c r="A604" s="51">
        <v>62</v>
      </c>
      <c r="B604" s="51">
        <v>700</v>
      </c>
      <c r="C604" s="52" t="s">
        <v>23</v>
      </c>
      <c r="D604" s="39">
        <v>0</v>
      </c>
      <c r="E604" s="40">
        <v>0</v>
      </c>
      <c r="F604" s="41">
        <v>9552</v>
      </c>
      <c r="G604" s="40">
        <v>10008</v>
      </c>
      <c r="H604" s="42">
        <v>2.57</v>
      </c>
      <c r="I604" s="41">
        <v>10777</v>
      </c>
      <c r="J604" s="43">
        <f t="shared" si="244"/>
        <v>1.0768</v>
      </c>
      <c r="K604" s="41">
        <v>71</v>
      </c>
      <c r="L604" s="41">
        <v>3198</v>
      </c>
      <c r="M604" s="41">
        <v>957</v>
      </c>
      <c r="N604" s="41">
        <f t="shared" si="243"/>
        <v>2.2201</v>
      </c>
      <c r="O604" s="41">
        <f t="shared" si="245"/>
        <v>29.925000000000001</v>
      </c>
      <c r="P604" s="41">
        <v>5149</v>
      </c>
      <c r="Q604" s="41">
        <v>8012</v>
      </c>
      <c r="R604" s="41">
        <v>9199</v>
      </c>
      <c r="S604" s="41">
        <v>9652</v>
      </c>
      <c r="T604" s="53">
        <v>9552</v>
      </c>
      <c r="U604" s="53">
        <f t="shared" si="246"/>
        <v>9652</v>
      </c>
      <c r="V604" s="44">
        <f t="shared" si="247"/>
        <v>0</v>
      </c>
      <c r="W604" s="54">
        <v>16867821</v>
      </c>
      <c r="X604" s="55">
        <v>4135324</v>
      </c>
      <c r="Y604" s="41">
        <v>9.6511871869676611</v>
      </c>
      <c r="Z604" s="41">
        <f t="shared" si="248"/>
        <v>989.72280000000001</v>
      </c>
      <c r="AA604" s="41">
        <f t="shared" si="249"/>
        <v>0</v>
      </c>
      <c r="AB604" s="41">
        <f t="shared" si="250"/>
        <v>0.426315</v>
      </c>
      <c r="AC604" s="41" t="str">
        <f t="shared" si="251"/>
        <v/>
      </c>
      <c r="AD604" s="41">
        <f t="shared" si="252"/>
        <v>0.99199999999999999</v>
      </c>
      <c r="AE604" s="41" t="str">
        <f t="shared" si="253"/>
        <v/>
      </c>
      <c r="AF604" s="41" t="str">
        <f t="shared" si="254"/>
        <v/>
      </c>
      <c r="AG604" s="41">
        <f t="shared" si="255"/>
        <v>512.43363198999998</v>
      </c>
      <c r="AH604" s="41">
        <f t="shared" si="256"/>
        <v>596.72773314999995</v>
      </c>
      <c r="AI604" s="41" t="str">
        <f t="shared" si="257"/>
        <v/>
      </c>
      <c r="AJ604" s="41">
        <f t="shared" si="258"/>
        <v>513.10798479927996</v>
      </c>
      <c r="AK604" s="41">
        <f t="shared" si="259"/>
        <v>1</v>
      </c>
      <c r="AL604" s="44">
        <f t="shared" si="260"/>
        <v>513.11</v>
      </c>
      <c r="AM604" s="44">
        <f t="shared" si="261"/>
        <v>580.34</v>
      </c>
      <c r="AN604" s="40">
        <f t="shared" si="262"/>
        <v>0</v>
      </c>
      <c r="AO604" s="45">
        <f t="shared" si="263"/>
        <v>2.8574476651868366E-2</v>
      </c>
      <c r="AP604" s="40">
        <f t="shared" si="264"/>
        <v>0</v>
      </c>
      <c r="AQ604" s="41">
        <v>0</v>
      </c>
      <c r="AR604" s="40">
        <f t="shared" si="265"/>
        <v>0</v>
      </c>
      <c r="AS604" s="40">
        <f t="shared" si="266"/>
        <v>100080</v>
      </c>
      <c r="AT604" s="40">
        <f t="shared" si="267"/>
        <v>206766.2</v>
      </c>
      <c r="AU604" s="40">
        <f t="shared" si="268"/>
        <v>-100080</v>
      </c>
      <c r="AV604" s="46">
        <f t="shared" si="269"/>
        <v>0</v>
      </c>
      <c r="AW604" s="40">
        <f>AX604-AV604</f>
        <v>0</v>
      </c>
      <c r="AX604" s="59">
        <f>IF(D604&gt;AV604,AV604+(D604-AV604),AV604)</f>
        <v>0</v>
      </c>
    </row>
    <row r="605" spans="1:50" ht="15" customHeight="1" x14ac:dyDescent="0.25">
      <c r="A605" s="51">
        <v>62</v>
      </c>
      <c r="B605" s="51">
        <v>800</v>
      </c>
      <c r="C605" s="52" t="s">
        <v>460</v>
      </c>
      <c r="D605" s="39">
        <v>434909</v>
      </c>
      <c r="E605" s="40">
        <v>0</v>
      </c>
      <c r="F605" s="41">
        <v>9773</v>
      </c>
      <c r="G605" s="40">
        <v>10580</v>
      </c>
      <c r="H605" s="42">
        <v>2.2480000000000002</v>
      </c>
      <c r="I605" s="41">
        <v>6013</v>
      </c>
      <c r="J605" s="43">
        <f t="shared" si="244"/>
        <v>0.56830000000000003</v>
      </c>
      <c r="K605" s="41">
        <v>216</v>
      </c>
      <c r="L605" s="41">
        <v>4788</v>
      </c>
      <c r="M605" s="41">
        <v>813</v>
      </c>
      <c r="N605" s="41">
        <f t="shared" si="243"/>
        <v>4.5113000000000003</v>
      </c>
      <c r="O605" s="41">
        <f t="shared" si="245"/>
        <v>16.979900000000001</v>
      </c>
      <c r="P605" s="41">
        <v>3481</v>
      </c>
      <c r="Q605" s="41">
        <v>7102</v>
      </c>
      <c r="R605" s="41">
        <v>8971</v>
      </c>
      <c r="S605" s="41">
        <v>9771</v>
      </c>
      <c r="T605" s="53">
        <v>9773</v>
      </c>
      <c r="U605" s="53">
        <f t="shared" si="246"/>
        <v>9773</v>
      </c>
      <c r="V605" s="44">
        <f t="shared" si="247"/>
        <v>0</v>
      </c>
      <c r="W605" s="54">
        <v>13956981</v>
      </c>
      <c r="X605" s="55">
        <v>3479305</v>
      </c>
      <c r="Y605" s="41">
        <v>4.4811026151472513</v>
      </c>
      <c r="Z605" s="41">
        <f t="shared" si="248"/>
        <v>2180.9364</v>
      </c>
      <c r="AA605" s="41">
        <f t="shared" si="249"/>
        <v>0</v>
      </c>
      <c r="AB605" s="41">
        <f t="shared" si="250"/>
        <v>0.426315</v>
      </c>
      <c r="AC605" s="41" t="str">
        <f t="shared" si="251"/>
        <v/>
      </c>
      <c r="AD605" s="41">
        <f t="shared" si="252"/>
        <v>0.42</v>
      </c>
      <c r="AE605" s="41" t="str">
        <f t="shared" si="253"/>
        <v/>
      </c>
      <c r="AF605" s="41" t="str">
        <f t="shared" si="254"/>
        <v/>
      </c>
      <c r="AG605" s="41">
        <f t="shared" si="255"/>
        <v>545.58682926999995</v>
      </c>
      <c r="AH605" s="41">
        <f t="shared" si="256"/>
        <v>500.49254569499993</v>
      </c>
      <c r="AI605" s="41" t="str">
        <f t="shared" si="257"/>
        <v/>
      </c>
      <c r="AJ605" s="41">
        <f t="shared" si="258"/>
        <v>519.43214479649998</v>
      </c>
      <c r="AK605" s="41">
        <f t="shared" si="259"/>
        <v>1</v>
      </c>
      <c r="AL605" s="44">
        <f t="shared" si="260"/>
        <v>519.42999999999995</v>
      </c>
      <c r="AM605" s="44">
        <f t="shared" si="261"/>
        <v>587.49</v>
      </c>
      <c r="AN605" s="40">
        <f t="shared" si="262"/>
        <v>265574</v>
      </c>
      <c r="AO605" s="45">
        <f t="shared" si="263"/>
        <v>2.8574476651868366E-2</v>
      </c>
      <c r="AP605" s="40">
        <f t="shared" si="264"/>
        <v>-4838.65900384413</v>
      </c>
      <c r="AQ605" s="41">
        <v>0</v>
      </c>
      <c r="AR605" s="40">
        <f t="shared" si="265"/>
        <v>265574</v>
      </c>
      <c r="AS605" s="40">
        <f t="shared" si="266"/>
        <v>105800</v>
      </c>
      <c r="AT605" s="40">
        <f t="shared" si="267"/>
        <v>173965.25</v>
      </c>
      <c r="AU605" s="40">
        <f t="shared" si="268"/>
        <v>329109</v>
      </c>
      <c r="AV605" s="46">
        <f t="shared" si="269"/>
        <v>329109</v>
      </c>
      <c r="AW605" s="40">
        <f>AX605-AV605</f>
        <v>105800</v>
      </c>
      <c r="AX605" s="59">
        <f>IF(D605&gt;AV605,AV605+(D605-AV605),AV605)</f>
        <v>434909</v>
      </c>
    </row>
    <row r="606" spans="1:50" ht="15" customHeight="1" x14ac:dyDescent="0.25">
      <c r="A606" s="51">
        <v>62</v>
      </c>
      <c r="B606" s="51">
        <v>1000</v>
      </c>
      <c r="C606" s="52" t="s">
        <v>574</v>
      </c>
      <c r="D606" s="39">
        <v>0</v>
      </c>
      <c r="E606" s="40">
        <v>0</v>
      </c>
      <c r="F606" s="41">
        <v>4469</v>
      </c>
      <c r="G606" s="40">
        <v>5320</v>
      </c>
      <c r="H606" s="42">
        <v>2.5470000000000002</v>
      </c>
      <c r="I606" s="41">
        <v>1486</v>
      </c>
      <c r="J606" s="43">
        <f t="shared" si="244"/>
        <v>0.27929999999999999</v>
      </c>
      <c r="K606" s="41">
        <v>137</v>
      </c>
      <c r="L606" s="41">
        <v>2100</v>
      </c>
      <c r="M606" s="41">
        <v>362</v>
      </c>
      <c r="N606" s="41">
        <f t="shared" si="243"/>
        <v>6.5238000000000005</v>
      </c>
      <c r="O606" s="41">
        <f t="shared" si="245"/>
        <v>17.238099999999999</v>
      </c>
      <c r="P606" s="41">
        <v>2002</v>
      </c>
      <c r="Q606" s="41">
        <v>2846</v>
      </c>
      <c r="R606" s="41">
        <v>3386</v>
      </c>
      <c r="S606" s="41">
        <v>3883</v>
      </c>
      <c r="T606" s="53">
        <v>4469</v>
      </c>
      <c r="U606" s="53">
        <f t="shared" si="246"/>
        <v>4469</v>
      </c>
      <c r="V606" s="44">
        <f t="shared" si="247"/>
        <v>0</v>
      </c>
      <c r="W606" s="54">
        <v>16226329</v>
      </c>
      <c r="X606" s="55">
        <v>1859955</v>
      </c>
      <c r="Y606" s="41">
        <v>8.628958898651268</v>
      </c>
      <c r="Z606" s="41">
        <f t="shared" si="248"/>
        <v>517.90719999999999</v>
      </c>
      <c r="AA606" s="41">
        <f t="shared" si="249"/>
        <v>0</v>
      </c>
      <c r="AB606" s="41">
        <f t="shared" si="250"/>
        <v>0.426315</v>
      </c>
      <c r="AC606" s="41" t="str">
        <f t="shared" si="251"/>
        <v/>
      </c>
      <c r="AD606" s="41" t="str">
        <f t="shared" si="252"/>
        <v/>
      </c>
      <c r="AE606" s="41" t="str">
        <f t="shared" si="253"/>
        <v/>
      </c>
      <c r="AF606" s="41" t="str">
        <f t="shared" si="254"/>
        <v/>
      </c>
      <c r="AG606" s="41">
        <f t="shared" si="255"/>
        <v>538.73075122</v>
      </c>
      <c r="AH606" s="41" t="str">
        <f t="shared" si="256"/>
        <v/>
      </c>
      <c r="AI606" s="41" t="str">
        <f t="shared" si="257"/>
        <v/>
      </c>
      <c r="AJ606" s="41" t="str">
        <f t="shared" si="258"/>
        <v/>
      </c>
      <c r="AK606" s="41" t="str">
        <f t="shared" si="259"/>
        <v/>
      </c>
      <c r="AL606" s="44">
        <f t="shared" si="260"/>
        <v>538.73</v>
      </c>
      <c r="AM606" s="44">
        <f t="shared" si="261"/>
        <v>609.32000000000005</v>
      </c>
      <c r="AN606" s="40">
        <f t="shared" si="262"/>
        <v>0</v>
      </c>
      <c r="AO606" s="45">
        <f t="shared" si="263"/>
        <v>2.8574476651868366E-2</v>
      </c>
      <c r="AP606" s="40">
        <f t="shared" si="264"/>
        <v>0</v>
      </c>
      <c r="AQ606" s="41">
        <v>0</v>
      </c>
      <c r="AR606" s="40">
        <f t="shared" si="265"/>
        <v>0</v>
      </c>
      <c r="AS606" s="40">
        <f t="shared" si="266"/>
        <v>53200</v>
      </c>
      <c r="AT606" s="40">
        <f t="shared" si="267"/>
        <v>92997.75</v>
      </c>
      <c r="AU606" s="40">
        <f t="shared" si="268"/>
        <v>-53200</v>
      </c>
      <c r="AV606" s="46">
        <f t="shared" si="269"/>
        <v>0</v>
      </c>
      <c r="AW606" s="40">
        <f>AX606-AV606</f>
        <v>0</v>
      </c>
      <c r="AX606" s="59">
        <f>IF(D606&gt;AV606,AV606+(D606-AV606),AV606)</f>
        <v>0</v>
      </c>
    </row>
    <row r="607" spans="1:50" ht="15" customHeight="1" x14ac:dyDescent="0.25">
      <c r="A607" s="51">
        <v>62</v>
      </c>
      <c r="B607" s="51">
        <v>1100</v>
      </c>
      <c r="C607" s="52" t="s">
        <v>491</v>
      </c>
      <c r="D607" s="39">
        <v>1242600</v>
      </c>
      <c r="E607" s="40">
        <v>0</v>
      </c>
      <c r="F607" s="41">
        <v>38018</v>
      </c>
      <c r="G607" s="40">
        <v>41738</v>
      </c>
      <c r="H607" s="42">
        <v>2.569</v>
      </c>
      <c r="I607" s="41">
        <v>27912</v>
      </c>
      <c r="J607" s="43">
        <f t="shared" si="244"/>
        <v>0.66869999999999996</v>
      </c>
      <c r="K607" s="41">
        <v>760</v>
      </c>
      <c r="L607" s="41">
        <v>15613</v>
      </c>
      <c r="M607" s="41">
        <v>4921</v>
      </c>
      <c r="N607" s="41">
        <f t="shared" si="243"/>
        <v>4.8677000000000001</v>
      </c>
      <c r="O607" s="41">
        <f t="shared" si="245"/>
        <v>31.518600000000003</v>
      </c>
      <c r="P607" s="41">
        <v>25186</v>
      </c>
      <c r="Q607" s="41">
        <v>26990</v>
      </c>
      <c r="R607" s="41">
        <v>30954</v>
      </c>
      <c r="S607" s="41">
        <v>34947</v>
      </c>
      <c r="T607" s="53">
        <v>38018</v>
      </c>
      <c r="U607" s="53">
        <f t="shared" si="246"/>
        <v>38018</v>
      </c>
      <c r="V607" s="44">
        <f t="shared" si="247"/>
        <v>0</v>
      </c>
      <c r="W607" s="54">
        <v>51407000</v>
      </c>
      <c r="X607" s="55">
        <v>23217150</v>
      </c>
      <c r="Y607" s="41">
        <v>17.984453982026171</v>
      </c>
      <c r="Z607" s="41">
        <f t="shared" si="248"/>
        <v>2113.9369000000002</v>
      </c>
      <c r="AA607" s="41">
        <f t="shared" si="249"/>
        <v>0</v>
      </c>
      <c r="AB607" s="41">
        <f t="shared" si="250"/>
        <v>0.426315</v>
      </c>
      <c r="AC607" s="41" t="str">
        <f t="shared" si="251"/>
        <v/>
      </c>
      <c r="AD607" s="41" t="str">
        <f t="shared" si="252"/>
        <v/>
      </c>
      <c r="AE607" s="41" t="str">
        <f t="shared" si="253"/>
        <v/>
      </c>
      <c r="AF607" s="41" t="str">
        <f t="shared" si="254"/>
        <v/>
      </c>
      <c r="AG607" s="41">
        <f t="shared" si="255"/>
        <v>0</v>
      </c>
      <c r="AH607" s="41">
        <f t="shared" si="256"/>
        <v>532.33399110499988</v>
      </c>
      <c r="AI607" s="41" t="str">
        <f t="shared" si="257"/>
        <v/>
      </c>
      <c r="AJ607" s="41" t="str">
        <f t="shared" si="258"/>
        <v/>
      </c>
      <c r="AK607" s="41" t="str">
        <f t="shared" si="259"/>
        <v/>
      </c>
      <c r="AL607" s="44">
        <f t="shared" si="260"/>
        <v>532.33000000000004</v>
      </c>
      <c r="AM607" s="44">
        <f t="shared" si="261"/>
        <v>602.08000000000004</v>
      </c>
      <c r="AN607" s="40">
        <f t="shared" si="262"/>
        <v>3214040</v>
      </c>
      <c r="AO607" s="45">
        <f t="shared" si="263"/>
        <v>2.8574476651868366E-2</v>
      </c>
      <c r="AP607" s="40">
        <f t="shared" si="264"/>
        <v>56332.866250559375</v>
      </c>
      <c r="AQ607" s="41">
        <v>0</v>
      </c>
      <c r="AR607" s="40">
        <f t="shared" si="265"/>
        <v>1298933</v>
      </c>
      <c r="AS607" s="40">
        <f t="shared" si="266"/>
        <v>417380</v>
      </c>
      <c r="AT607" s="40">
        <f t="shared" si="267"/>
        <v>1160857.5</v>
      </c>
      <c r="AU607" s="40">
        <f t="shared" si="268"/>
        <v>825220</v>
      </c>
      <c r="AV607" s="46">
        <f t="shared" si="269"/>
        <v>1298933</v>
      </c>
      <c r="AW607" s="40">
        <f>AX607-AV607</f>
        <v>0</v>
      </c>
      <c r="AX607" s="59">
        <f>IF(D607&gt;AV607,AV607+(D607-AV607),AV607)</f>
        <v>1298933</v>
      </c>
    </row>
    <row r="608" spans="1:50" ht="15" customHeight="1" x14ac:dyDescent="0.25">
      <c r="A608" s="51">
        <v>62</v>
      </c>
      <c r="B608" s="51">
        <v>1200</v>
      </c>
      <c r="C608" s="52" t="s">
        <v>697</v>
      </c>
      <c r="D608" s="39">
        <v>0</v>
      </c>
      <c r="E608" s="40">
        <v>0</v>
      </c>
      <c r="F608" s="41">
        <v>25043</v>
      </c>
      <c r="G608" s="40">
        <v>26695</v>
      </c>
      <c r="H608" s="42">
        <v>2.411</v>
      </c>
      <c r="I608" s="41">
        <v>10704</v>
      </c>
      <c r="J608" s="43">
        <f t="shared" si="244"/>
        <v>0.40100000000000002</v>
      </c>
      <c r="K608" s="41">
        <v>339</v>
      </c>
      <c r="L608" s="41">
        <v>11418</v>
      </c>
      <c r="M608" s="41">
        <v>2081</v>
      </c>
      <c r="N608" s="41">
        <f t="shared" si="243"/>
        <v>2.9690000000000003</v>
      </c>
      <c r="O608" s="41">
        <f t="shared" si="245"/>
        <v>18.2256</v>
      </c>
      <c r="P608" s="41">
        <v>10978</v>
      </c>
      <c r="Q608" s="41">
        <v>17300</v>
      </c>
      <c r="R608" s="41">
        <v>24587</v>
      </c>
      <c r="S608" s="41">
        <v>25924</v>
      </c>
      <c r="T608" s="53">
        <v>25043</v>
      </c>
      <c r="U608" s="53">
        <f t="shared" si="246"/>
        <v>25924</v>
      </c>
      <c r="V608" s="44">
        <f t="shared" si="247"/>
        <v>0</v>
      </c>
      <c r="W608" s="54">
        <v>41470915</v>
      </c>
      <c r="X608" s="55">
        <v>12819678</v>
      </c>
      <c r="Y608" s="41">
        <v>12.671959483982166</v>
      </c>
      <c r="Z608" s="41">
        <f t="shared" si="248"/>
        <v>1976.2532000000001</v>
      </c>
      <c r="AA608" s="41">
        <f t="shared" si="249"/>
        <v>0</v>
      </c>
      <c r="AB608" s="41">
        <f t="shared" si="250"/>
        <v>0.426315</v>
      </c>
      <c r="AC608" s="41" t="str">
        <f t="shared" si="251"/>
        <v/>
      </c>
      <c r="AD608" s="41" t="str">
        <f t="shared" si="252"/>
        <v/>
      </c>
      <c r="AE608" s="41" t="str">
        <f t="shared" si="253"/>
        <v/>
      </c>
      <c r="AF608" s="41" t="str">
        <f t="shared" si="254"/>
        <v/>
      </c>
      <c r="AG608" s="41">
        <f t="shared" si="255"/>
        <v>0</v>
      </c>
      <c r="AH608" s="41">
        <f t="shared" si="256"/>
        <v>460.64796542999994</v>
      </c>
      <c r="AI608" s="41" t="str">
        <f t="shared" si="257"/>
        <v/>
      </c>
      <c r="AJ608" s="41" t="str">
        <f t="shared" si="258"/>
        <v/>
      </c>
      <c r="AK608" s="41" t="str">
        <f t="shared" si="259"/>
        <v/>
      </c>
      <c r="AL608" s="44">
        <f t="shared" si="260"/>
        <v>460.65</v>
      </c>
      <c r="AM608" s="44">
        <f t="shared" si="261"/>
        <v>521.01</v>
      </c>
      <c r="AN608" s="40">
        <f t="shared" si="262"/>
        <v>0</v>
      </c>
      <c r="AO608" s="45">
        <f t="shared" si="263"/>
        <v>2.8574476651868366E-2</v>
      </c>
      <c r="AP608" s="40">
        <f t="shared" si="264"/>
        <v>0</v>
      </c>
      <c r="AQ608" s="41">
        <v>0</v>
      </c>
      <c r="AR608" s="40">
        <f t="shared" si="265"/>
        <v>0</v>
      </c>
      <c r="AS608" s="40">
        <f t="shared" si="266"/>
        <v>266950</v>
      </c>
      <c r="AT608" s="40">
        <f t="shared" si="267"/>
        <v>640983.9</v>
      </c>
      <c r="AU608" s="40">
        <f t="shared" si="268"/>
        <v>-266950</v>
      </c>
      <c r="AV608" s="46">
        <f t="shared" si="269"/>
        <v>0</v>
      </c>
      <c r="AW608" s="40">
        <f>AX608-AV608</f>
        <v>0</v>
      </c>
      <c r="AX608" s="59">
        <f>IF(D608&gt;AV608,AV608+(D608-AV608),AV608)</f>
        <v>0</v>
      </c>
    </row>
    <row r="609" spans="1:50" ht="15" customHeight="1" x14ac:dyDescent="0.25">
      <c r="A609" s="51">
        <v>62</v>
      </c>
      <c r="B609" s="51">
        <v>1300</v>
      </c>
      <c r="C609" s="52" t="s">
        <v>777</v>
      </c>
      <c r="D609" s="39">
        <v>0</v>
      </c>
      <c r="E609" s="40">
        <v>0</v>
      </c>
      <c r="F609" s="41">
        <v>12302</v>
      </c>
      <c r="G609" s="40">
        <v>13338</v>
      </c>
      <c r="H609" s="42">
        <v>2.4689999999999999</v>
      </c>
      <c r="I609" s="41">
        <v>9211</v>
      </c>
      <c r="J609" s="43">
        <f t="shared" si="244"/>
        <v>0.69059999999999999</v>
      </c>
      <c r="K609" s="41">
        <v>66</v>
      </c>
      <c r="L609" s="41">
        <v>5751</v>
      </c>
      <c r="M609" s="41">
        <v>882</v>
      </c>
      <c r="N609" s="41">
        <f t="shared" si="243"/>
        <v>1.1476</v>
      </c>
      <c r="O609" s="41">
        <f t="shared" si="245"/>
        <v>15.336500000000001</v>
      </c>
      <c r="P609" s="41">
        <v>3411</v>
      </c>
      <c r="Q609" s="41">
        <v>5111</v>
      </c>
      <c r="R609" s="41">
        <v>11041</v>
      </c>
      <c r="S609" s="41">
        <v>13069</v>
      </c>
      <c r="T609" s="53">
        <v>12302</v>
      </c>
      <c r="U609" s="53">
        <f t="shared" si="246"/>
        <v>13069</v>
      </c>
      <c r="V609" s="44">
        <f t="shared" si="247"/>
        <v>0</v>
      </c>
      <c r="W609" s="54">
        <v>21109865</v>
      </c>
      <c r="X609" s="55">
        <v>4894166</v>
      </c>
      <c r="Y609" s="41">
        <v>8.2409706145356658</v>
      </c>
      <c r="Z609" s="41">
        <f t="shared" si="248"/>
        <v>1492.7853</v>
      </c>
      <c r="AA609" s="41">
        <f t="shared" si="249"/>
        <v>0</v>
      </c>
      <c r="AB609" s="41">
        <f t="shared" si="250"/>
        <v>0.426315</v>
      </c>
      <c r="AC609" s="41" t="str">
        <f t="shared" si="251"/>
        <v/>
      </c>
      <c r="AD609" s="41" t="str">
        <f t="shared" si="252"/>
        <v/>
      </c>
      <c r="AE609" s="41" t="str">
        <f t="shared" si="253"/>
        <v/>
      </c>
      <c r="AF609" s="41" t="str">
        <f t="shared" si="254"/>
        <v/>
      </c>
      <c r="AG609" s="41">
        <f t="shared" si="255"/>
        <v>0</v>
      </c>
      <c r="AH609" s="41">
        <f t="shared" si="256"/>
        <v>505.3891038999999</v>
      </c>
      <c r="AI609" s="41" t="str">
        <f t="shared" si="257"/>
        <v/>
      </c>
      <c r="AJ609" s="41" t="str">
        <f t="shared" si="258"/>
        <v/>
      </c>
      <c r="AK609" s="41" t="str">
        <f t="shared" si="259"/>
        <v/>
      </c>
      <c r="AL609" s="44">
        <f t="shared" si="260"/>
        <v>505.39</v>
      </c>
      <c r="AM609" s="44">
        <f t="shared" si="261"/>
        <v>571.61</v>
      </c>
      <c r="AN609" s="40">
        <f t="shared" si="262"/>
        <v>0</v>
      </c>
      <c r="AO609" s="45">
        <f t="shared" si="263"/>
        <v>2.8574476651868366E-2</v>
      </c>
      <c r="AP609" s="40">
        <f t="shared" si="264"/>
        <v>0</v>
      </c>
      <c r="AQ609" s="41">
        <v>0</v>
      </c>
      <c r="AR609" s="40">
        <f t="shared" si="265"/>
        <v>0</v>
      </c>
      <c r="AS609" s="40">
        <f t="shared" si="266"/>
        <v>133380</v>
      </c>
      <c r="AT609" s="40">
        <f t="shared" si="267"/>
        <v>244708.30000000002</v>
      </c>
      <c r="AU609" s="40">
        <f t="shared" si="268"/>
        <v>-133380</v>
      </c>
      <c r="AV609" s="46">
        <f t="shared" si="269"/>
        <v>0</v>
      </c>
      <c r="AW609" s="40">
        <f>AX609-AV609</f>
        <v>0</v>
      </c>
      <c r="AX609" s="59">
        <f>IF(D609&gt;AV609,AV609+(D609-AV609),AV609)</f>
        <v>0</v>
      </c>
    </row>
    <row r="610" spans="1:50" ht="15" customHeight="1" x14ac:dyDescent="0.25">
      <c r="A610" s="51">
        <v>62</v>
      </c>
      <c r="B610" s="51">
        <v>1700</v>
      </c>
      <c r="C610" s="52" t="s">
        <v>543</v>
      </c>
      <c r="D610" s="39">
        <v>844418</v>
      </c>
      <c r="E610" s="40">
        <v>0</v>
      </c>
      <c r="F610" s="41">
        <v>12155</v>
      </c>
      <c r="G610" s="40">
        <v>13513</v>
      </c>
      <c r="H610" s="42">
        <v>2.5590000000000002</v>
      </c>
      <c r="I610" s="41">
        <v>7040</v>
      </c>
      <c r="J610" s="43">
        <f t="shared" si="244"/>
        <v>0.52100000000000002</v>
      </c>
      <c r="K610" s="41">
        <v>81</v>
      </c>
      <c r="L610" s="41">
        <v>5080</v>
      </c>
      <c r="M610" s="41">
        <v>1879</v>
      </c>
      <c r="N610" s="41">
        <f t="shared" si="243"/>
        <v>1.5945</v>
      </c>
      <c r="O610" s="41">
        <f t="shared" si="245"/>
        <v>36.988199999999999</v>
      </c>
      <c r="P610" s="41">
        <v>10599</v>
      </c>
      <c r="Q610" s="41">
        <v>12593</v>
      </c>
      <c r="R610" s="41">
        <v>12541</v>
      </c>
      <c r="S610" s="41">
        <v>12738</v>
      </c>
      <c r="T610" s="53">
        <v>12155</v>
      </c>
      <c r="U610" s="53">
        <f t="shared" si="246"/>
        <v>12738</v>
      </c>
      <c r="V610" s="44">
        <f t="shared" si="247"/>
        <v>0</v>
      </c>
      <c r="W610" s="54">
        <v>15103983</v>
      </c>
      <c r="X610" s="55">
        <v>5678852</v>
      </c>
      <c r="Y610" s="41">
        <v>4.1196410948622155</v>
      </c>
      <c r="Z610" s="41">
        <f t="shared" si="248"/>
        <v>2950.4996999999998</v>
      </c>
      <c r="AA610" s="41">
        <f t="shared" si="249"/>
        <v>0</v>
      </c>
      <c r="AB610" s="41">
        <f t="shared" si="250"/>
        <v>0.426315</v>
      </c>
      <c r="AC610" s="41" t="str">
        <f t="shared" si="251"/>
        <v/>
      </c>
      <c r="AD610" s="41" t="str">
        <f t="shared" si="252"/>
        <v/>
      </c>
      <c r="AE610" s="41" t="str">
        <f t="shared" si="253"/>
        <v/>
      </c>
      <c r="AF610" s="41" t="str">
        <f t="shared" si="254"/>
        <v/>
      </c>
      <c r="AG610" s="41">
        <f t="shared" si="255"/>
        <v>0</v>
      </c>
      <c r="AH610" s="41">
        <f t="shared" si="256"/>
        <v>490.19282495999994</v>
      </c>
      <c r="AI610" s="41" t="str">
        <f t="shared" si="257"/>
        <v/>
      </c>
      <c r="AJ610" s="41" t="str">
        <f t="shared" si="258"/>
        <v/>
      </c>
      <c r="AK610" s="41" t="str">
        <f t="shared" si="259"/>
        <v/>
      </c>
      <c r="AL610" s="44">
        <f t="shared" si="260"/>
        <v>490.19</v>
      </c>
      <c r="AM610" s="44">
        <f t="shared" si="261"/>
        <v>554.41999999999996</v>
      </c>
      <c r="AN610" s="40">
        <f t="shared" si="262"/>
        <v>1052823</v>
      </c>
      <c r="AO610" s="45">
        <f t="shared" si="263"/>
        <v>2.8574476651868366E-2</v>
      </c>
      <c r="AP610" s="40">
        <f t="shared" si="264"/>
        <v>5955.0638066326264</v>
      </c>
      <c r="AQ610" s="41">
        <v>0</v>
      </c>
      <c r="AR610" s="40">
        <f t="shared" si="265"/>
        <v>850373</v>
      </c>
      <c r="AS610" s="40">
        <f t="shared" si="266"/>
        <v>135130</v>
      </c>
      <c r="AT610" s="40">
        <f t="shared" si="267"/>
        <v>283942.60000000003</v>
      </c>
      <c r="AU610" s="40">
        <f t="shared" si="268"/>
        <v>709288</v>
      </c>
      <c r="AV610" s="46">
        <f t="shared" si="269"/>
        <v>850373</v>
      </c>
      <c r="AW610" s="40">
        <f>AX610-AV610</f>
        <v>0</v>
      </c>
      <c r="AX610" s="59">
        <f>IF(D610&gt;AV610,AV610+(D610-AV610),AV610)</f>
        <v>850373</v>
      </c>
    </row>
    <row r="611" spans="1:50" ht="15" customHeight="1" x14ac:dyDescent="0.25">
      <c r="A611" s="51">
        <v>62</v>
      </c>
      <c r="B611" s="51">
        <v>1800</v>
      </c>
      <c r="C611" s="52" t="s">
        <v>290</v>
      </c>
      <c r="D611" s="39">
        <v>0</v>
      </c>
      <c r="E611" s="40">
        <v>0</v>
      </c>
      <c r="F611" s="41">
        <v>393</v>
      </c>
      <c r="G611" s="40">
        <v>467</v>
      </c>
      <c r="H611" s="42">
        <v>2.6379999999999999</v>
      </c>
      <c r="I611" s="41">
        <v>0</v>
      </c>
      <c r="J611" s="43">
        <f t="shared" si="244"/>
        <v>0</v>
      </c>
      <c r="K611" s="41">
        <v>15</v>
      </c>
      <c r="L611" s="41">
        <v>192</v>
      </c>
      <c r="M611" s="41">
        <v>60</v>
      </c>
      <c r="N611" s="41">
        <f t="shared" si="243"/>
        <v>7.8125</v>
      </c>
      <c r="O611" s="41">
        <f t="shared" si="245"/>
        <v>31.25</v>
      </c>
      <c r="P611" s="41">
        <v>216</v>
      </c>
      <c r="Q611" s="41">
        <v>394</v>
      </c>
      <c r="R611" s="41">
        <v>439</v>
      </c>
      <c r="S611" s="41">
        <v>419</v>
      </c>
      <c r="T611" s="57">
        <v>393</v>
      </c>
      <c r="U611" s="53">
        <f t="shared" si="246"/>
        <v>439</v>
      </c>
      <c r="V611" s="44">
        <f t="shared" si="247"/>
        <v>0</v>
      </c>
      <c r="W611" s="54">
        <v>1382194</v>
      </c>
      <c r="X611" s="55">
        <v>531798</v>
      </c>
      <c r="Y611" s="41">
        <v>1.1416207333779154</v>
      </c>
      <c r="Z611" s="41">
        <f t="shared" si="248"/>
        <v>344.24740000000003</v>
      </c>
      <c r="AA611" s="41">
        <f t="shared" si="249"/>
        <v>0</v>
      </c>
      <c r="AB611" s="41">
        <f t="shared" si="250"/>
        <v>0.426315</v>
      </c>
      <c r="AC611" s="41" t="str">
        <f t="shared" si="251"/>
        <v/>
      </c>
      <c r="AD611" s="41" t="str">
        <f t="shared" si="252"/>
        <v/>
      </c>
      <c r="AE611" s="41">
        <f t="shared" si="253"/>
        <v>544.68899999999996</v>
      </c>
      <c r="AF611" s="41">
        <f t="shared" si="254"/>
        <v>544.68899999999996</v>
      </c>
      <c r="AG611" s="41">
        <f t="shared" si="255"/>
        <v>0</v>
      </c>
      <c r="AH611" s="41" t="str">
        <f t="shared" si="256"/>
        <v/>
      </c>
      <c r="AI611" s="41" t="str">
        <f t="shared" si="257"/>
        <v/>
      </c>
      <c r="AJ611" s="41" t="str">
        <f t="shared" si="258"/>
        <v/>
      </c>
      <c r="AK611" s="41" t="str">
        <f t="shared" si="259"/>
        <v/>
      </c>
      <c r="AL611" s="44">
        <f t="shared" si="260"/>
        <v>544.69000000000005</v>
      </c>
      <c r="AM611" s="44">
        <f t="shared" si="261"/>
        <v>616.05999999999995</v>
      </c>
      <c r="AN611" s="40">
        <f t="shared" si="262"/>
        <v>0</v>
      </c>
      <c r="AO611" s="45">
        <f t="shared" si="263"/>
        <v>2.8574476651868366E-2</v>
      </c>
      <c r="AP611" s="40">
        <f t="shared" si="264"/>
        <v>0</v>
      </c>
      <c r="AQ611" s="41">
        <v>0</v>
      </c>
      <c r="AR611" s="40">
        <f t="shared" si="265"/>
        <v>0</v>
      </c>
      <c r="AS611" s="40">
        <f t="shared" si="266"/>
        <v>4670</v>
      </c>
      <c r="AT611" s="40">
        <f t="shared" si="267"/>
        <v>26589.9</v>
      </c>
      <c r="AU611" s="40">
        <f t="shared" si="268"/>
        <v>-4670</v>
      </c>
      <c r="AV611" s="46">
        <f t="shared" si="269"/>
        <v>0</v>
      </c>
      <c r="AW611" s="40">
        <f>AX611-AV611</f>
        <v>0</v>
      </c>
      <c r="AX611" s="59">
        <f>IF(D611&gt;AV611,AV611+(D611-AV611),AV611)</f>
        <v>0</v>
      </c>
    </row>
    <row r="612" spans="1:50" ht="15" customHeight="1" x14ac:dyDescent="0.25">
      <c r="A612" s="51">
        <v>62</v>
      </c>
      <c r="B612" s="51">
        <v>8900</v>
      </c>
      <c r="C612" s="52" t="s">
        <v>729</v>
      </c>
      <c r="D612" s="39">
        <v>70931877</v>
      </c>
      <c r="E612" s="40">
        <v>0</v>
      </c>
      <c r="F612" s="41">
        <v>285068</v>
      </c>
      <c r="G612" s="40">
        <v>315925</v>
      </c>
      <c r="H612" s="42">
        <v>2.5569999999999999</v>
      </c>
      <c r="I612" s="41">
        <v>184524</v>
      </c>
      <c r="J612" s="43">
        <f t="shared" si="244"/>
        <v>0.58409999999999995</v>
      </c>
      <c r="K612" s="41">
        <v>51522</v>
      </c>
      <c r="L612" s="41">
        <v>120878</v>
      </c>
      <c r="M612" s="41">
        <v>35492</v>
      </c>
      <c r="N612" s="41">
        <f t="shared" si="243"/>
        <v>42.623100000000001</v>
      </c>
      <c r="O612" s="41">
        <f t="shared" si="245"/>
        <v>29.361799999999999</v>
      </c>
      <c r="P612" s="41">
        <v>309866</v>
      </c>
      <c r="Q612" s="41">
        <v>270230</v>
      </c>
      <c r="R612" s="41">
        <v>272235</v>
      </c>
      <c r="S612" s="41">
        <v>287151</v>
      </c>
      <c r="T612" s="53">
        <v>285068</v>
      </c>
      <c r="U612" s="53">
        <f t="shared" si="246"/>
        <v>309866</v>
      </c>
      <c r="V612" s="44">
        <f t="shared" si="247"/>
        <v>0</v>
      </c>
      <c r="W612" s="54">
        <v>353236004</v>
      </c>
      <c r="X612" s="55">
        <v>165182410</v>
      </c>
      <c r="Y612" s="41">
        <v>56.177459123362731</v>
      </c>
      <c r="Z612" s="41">
        <f t="shared" si="248"/>
        <v>5074.4196000000002</v>
      </c>
      <c r="AA612" s="41">
        <f t="shared" si="249"/>
        <v>0</v>
      </c>
      <c r="AB612" s="41">
        <f t="shared" si="250"/>
        <v>0.426315</v>
      </c>
      <c r="AC612" s="41" t="str">
        <f t="shared" si="251"/>
        <v/>
      </c>
      <c r="AD612" s="41" t="str">
        <f t="shared" si="252"/>
        <v/>
      </c>
      <c r="AE612" s="41" t="str">
        <f t="shared" si="253"/>
        <v/>
      </c>
      <c r="AF612" s="41" t="str">
        <f t="shared" si="254"/>
        <v/>
      </c>
      <c r="AG612" s="41">
        <f t="shared" si="255"/>
        <v>0</v>
      </c>
      <c r="AH612" s="41">
        <f t="shared" si="256"/>
        <v>713.60072561499999</v>
      </c>
      <c r="AI612" s="41" t="str">
        <f t="shared" si="257"/>
        <v/>
      </c>
      <c r="AJ612" s="41" t="str">
        <f t="shared" si="258"/>
        <v/>
      </c>
      <c r="AK612" s="41" t="str">
        <f t="shared" si="259"/>
        <v/>
      </c>
      <c r="AL612" s="44">
        <f t="shared" si="260"/>
        <v>713.6</v>
      </c>
      <c r="AM612" s="44">
        <f t="shared" si="261"/>
        <v>807.11</v>
      </c>
      <c r="AN612" s="40">
        <f t="shared" si="262"/>
        <v>104396420</v>
      </c>
      <c r="AO612" s="45">
        <f t="shared" si="263"/>
        <v>2.8574476651868366E-2</v>
      </c>
      <c r="AP612" s="40">
        <f t="shared" si="264"/>
        <v>956231.80261894502</v>
      </c>
      <c r="AQ612" s="41">
        <v>0</v>
      </c>
      <c r="AR612" s="40">
        <f t="shared" si="265"/>
        <v>71888109</v>
      </c>
      <c r="AS612" s="40">
        <f t="shared" si="266"/>
        <v>3159250</v>
      </c>
      <c r="AT612" s="40">
        <f t="shared" si="267"/>
        <v>8259120.5</v>
      </c>
      <c r="AU612" s="40">
        <f t="shared" si="268"/>
        <v>67772627</v>
      </c>
      <c r="AV612" s="46">
        <f t="shared" si="269"/>
        <v>71888109</v>
      </c>
      <c r="AW612" s="40">
        <f>AX612-AV612</f>
        <v>0</v>
      </c>
      <c r="AX612" s="59">
        <f>IF(D612&gt;AV612,AV612+(D612-AV612),AV612)</f>
        <v>71888109</v>
      </c>
    </row>
    <row r="613" spans="1:50" ht="15" customHeight="1" x14ac:dyDescent="0.25">
      <c r="A613" s="51">
        <v>62</v>
      </c>
      <c r="B613" s="51">
        <v>9400</v>
      </c>
      <c r="C613" s="52" t="s">
        <v>822</v>
      </c>
      <c r="D613" s="39">
        <v>1333615</v>
      </c>
      <c r="E613" s="40">
        <v>0</v>
      </c>
      <c r="F613" s="41">
        <v>23797</v>
      </c>
      <c r="G613" s="40">
        <v>25752</v>
      </c>
      <c r="H613" s="42">
        <v>2.3940000000000001</v>
      </c>
      <c r="I613" s="41">
        <v>13067</v>
      </c>
      <c r="J613" s="43">
        <f t="shared" si="244"/>
        <v>0.50739999999999996</v>
      </c>
      <c r="K613" s="41">
        <v>964</v>
      </c>
      <c r="L613" s="41">
        <v>11066</v>
      </c>
      <c r="M613" s="41">
        <v>4644</v>
      </c>
      <c r="N613" s="41">
        <f t="shared" si="243"/>
        <v>8.7113999999999994</v>
      </c>
      <c r="O613" s="41">
        <f t="shared" si="245"/>
        <v>41.9664</v>
      </c>
      <c r="P613" s="41">
        <v>23313</v>
      </c>
      <c r="Q613" s="41">
        <v>22538</v>
      </c>
      <c r="R613" s="41">
        <v>24704</v>
      </c>
      <c r="S613" s="41">
        <v>24325</v>
      </c>
      <c r="T613" s="53">
        <v>23797</v>
      </c>
      <c r="U613" s="53">
        <f t="shared" si="246"/>
        <v>24704</v>
      </c>
      <c r="V613" s="44">
        <f t="shared" si="247"/>
        <v>0</v>
      </c>
      <c r="W613" s="54">
        <v>35084846</v>
      </c>
      <c r="X613" s="55">
        <v>6907967</v>
      </c>
      <c r="Y613" s="41">
        <v>8.6590632852352982</v>
      </c>
      <c r="Z613" s="41">
        <f t="shared" si="248"/>
        <v>2748.2186999999999</v>
      </c>
      <c r="AA613" s="41">
        <f t="shared" si="249"/>
        <v>0</v>
      </c>
      <c r="AB613" s="41">
        <f t="shared" si="250"/>
        <v>0.426315</v>
      </c>
      <c r="AC613" s="41" t="str">
        <f t="shared" si="251"/>
        <v/>
      </c>
      <c r="AD613" s="41" t="str">
        <f t="shared" si="252"/>
        <v/>
      </c>
      <c r="AE613" s="41" t="str">
        <f t="shared" si="253"/>
        <v/>
      </c>
      <c r="AF613" s="41" t="str">
        <f t="shared" si="254"/>
        <v/>
      </c>
      <c r="AG613" s="41">
        <f t="shared" si="255"/>
        <v>0</v>
      </c>
      <c r="AH613" s="41">
        <f t="shared" si="256"/>
        <v>528.67063746999997</v>
      </c>
      <c r="AI613" s="41" t="str">
        <f t="shared" si="257"/>
        <v/>
      </c>
      <c r="AJ613" s="41" t="str">
        <f t="shared" si="258"/>
        <v/>
      </c>
      <c r="AK613" s="41" t="str">
        <f t="shared" si="259"/>
        <v/>
      </c>
      <c r="AL613" s="44">
        <f t="shared" si="260"/>
        <v>528.66999999999996</v>
      </c>
      <c r="AM613" s="44">
        <f t="shared" si="261"/>
        <v>597.94000000000005</v>
      </c>
      <c r="AN613" s="40">
        <f t="shared" si="262"/>
        <v>440955</v>
      </c>
      <c r="AO613" s="45">
        <f t="shared" si="263"/>
        <v>2.8574476651868366E-2</v>
      </c>
      <c r="AP613" s="40">
        <f t="shared" si="264"/>
        <v>-25507.292328056817</v>
      </c>
      <c r="AQ613" s="41">
        <v>0</v>
      </c>
      <c r="AR613" s="40">
        <f t="shared" si="265"/>
        <v>440955</v>
      </c>
      <c r="AS613" s="40">
        <f t="shared" si="266"/>
        <v>257520</v>
      </c>
      <c r="AT613" s="40">
        <f t="shared" si="267"/>
        <v>345398.35000000003</v>
      </c>
      <c r="AU613" s="40">
        <f t="shared" si="268"/>
        <v>1076095</v>
      </c>
      <c r="AV613" s="46">
        <f t="shared" si="269"/>
        <v>1076095</v>
      </c>
      <c r="AW613" s="40">
        <f>AX613-AV613</f>
        <v>257520</v>
      </c>
      <c r="AX613" s="59">
        <f>IF(D613&gt;AV613,AV613+(D613-AV613),AV613)</f>
        <v>1333615</v>
      </c>
    </row>
    <row r="614" spans="1:50" ht="15" customHeight="1" x14ac:dyDescent="0.25">
      <c r="A614" s="51">
        <v>63</v>
      </c>
      <c r="B614" s="51">
        <v>100</v>
      </c>
      <c r="C614" s="52" t="s">
        <v>95</v>
      </c>
      <c r="D614" s="39">
        <v>30700</v>
      </c>
      <c r="E614" s="40">
        <v>0</v>
      </c>
      <c r="F614" s="41">
        <v>141</v>
      </c>
      <c r="G614" s="40">
        <v>136</v>
      </c>
      <c r="H614" s="42">
        <v>2.2669999999999999</v>
      </c>
      <c r="I614" s="41">
        <v>73</v>
      </c>
      <c r="J614" s="43">
        <f t="shared" si="244"/>
        <v>0.53680000000000005</v>
      </c>
      <c r="K614" s="41">
        <v>14</v>
      </c>
      <c r="L614" s="41">
        <v>76</v>
      </c>
      <c r="M614" s="41">
        <v>25</v>
      </c>
      <c r="N614" s="41">
        <f t="shared" si="243"/>
        <v>18.421100000000003</v>
      </c>
      <c r="O614" s="41">
        <f t="shared" si="245"/>
        <v>32.8947</v>
      </c>
      <c r="P614" s="41">
        <v>163</v>
      </c>
      <c r="Q614" s="41">
        <v>173</v>
      </c>
      <c r="R614" s="41">
        <v>158</v>
      </c>
      <c r="S614" s="41">
        <v>141</v>
      </c>
      <c r="T614" s="57">
        <v>141</v>
      </c>
      <c r="U614" s="53">
        <f t="shared" si="246"/>
        <v>173</v>
      </c>
      <c r="V614" s="44">
        <f t="shared" si="247"/>
        <v>21.39</v>
      </c>
      <c r="W614" s="54">
        <v>75137</v>
      </c>
      <c r="X614" s="55">
        <v>16001</v>
      </c>
      <c r="Y614" s="41">
        <v>1.1705173923585745</v>
      </c>
      <c r="Z614" s="41">
        <f t="shared" si="248"/>
        <v>120.45959999999999</v>
      </c>
      <c r="AA614" s="41">
        <f t="shared" si="249"/>
        <v>0</v>
      </c>
      <c r="AB614" s="41">
        <f t="shared" si="250"/>
        <v>0.426315</v>
      </c>
      <c r="AC614" s="41" t="str">
        <f t="shared" si="251"/>
        <v/>
      </c>
      <c r="AD614" s="41" t="str">
        <f t="shared" si="252"/>
        <v/>
      </c>
      <c r="AE614" s="41">
        <f t="shared" si="253"/>
        <v>423.21199999999999</v>
      </c>
      <c r="AF614" s="41">
        <f t="shared" si="254"/>
        <v>423.21199999999999</v>
      </c>
      <c r="AG614" s="41">
        <f t="shared" si="255"/>
        <v>0</v>
      </c>
      <c r="AH614" s="41" t="str">
        <f t="shared" si="256"/>
        <v/>
      </c>
      <c r="AI614" s="41" t="str">
        <f t="shared" si="257"/>
        <v/>
      </c>
      <c r="AJ614" s="41" t="str">
        <f t="shared" si="258"/>
        <v/>
      </c>
      <c r="AK614" s="41" t="str">
        <f t="shared" si="259"/>
        <v/>
      </c>
      <c r="AL614" s="44">
        <f t="shared" si="260"/>
        <v>423.21</v>
      </c>
      <c r="AM614" s="44">
        <f t="shared" si="261"/>
        <v>478.66</v>
      </c>
      <c r="AN614" s="40">
        <f t="shared" si="262"/>
        <v>33066</v>
      </c>
      <c r="AO614" s="45">
        <f t="shared" si="263"/>
        <v>2.8574476651868366E-2</v>
      </c>
      <c r="AP614" s="40">
        <f t="shared" si="264"/>
        <v>67.60721175832056</v>
      </c>
      <c r="AQ614" s="41">
        <v>0</v>
      </c>
      <c r="AR614" s="40">
        <f t="shared" si="265"/>
        <v>30768</v>
      </c>
      <c r="AS614" s="40">
        <f t="shared" si="266"/>
        <v>1360</v>
      </c>
      <c r="AT614" s="40">
        <f t="shared" si="267"/>
        <v>800.05000000000007</v>
      </c>
      <c r="AU614" s="40">
        <f t="shared" si="268"/>
        <v>29900</v>
      </c>
      <c r="AV614" s="46">
        <f t="shared" si="269"/>
        <v>30768</v>
      </c>
      <c r="AW614" s="40">
        <f>AX614-AV614</f>
        <v>0</v>
      </c>
      <c r="AX614" s="59">
        <f>IF(D614&gt;AV614,AV614+(D614-AV614),AV614)</f>
        <v>30768</v>
      </c>
    </row>
    <row r="615" spans="1:50" ht="15" customHeight="1" x14ac:dyDescent="0.25">
      <c r="A615" s="51">
        <v>63</v>
      </c>
      <c r="B615" s="51">
        <v>400</v>
      </c>
      <c r="C615" s="52" t="s">
        <v>589</v>
      </c>
      <c r="D615" s="39">
        <v>137833</v>
      </c>
      <c r="E615" s="40">
        <v>0</v>
      </c>
      <c r="F615" s="41">
        <v>435</v>
      </c>
      <c r="G615" s="40">
        <v>433</v>
      </c>
      <c r="H615" s="42">
        <v>2.2090000000000001</v>
      </c>
      <c r="I615" s="41">
        <v>128</v>
      </c>
      <c r="J615" s="43">
        <f t="shared" si="244"/>
        <v>0.29559999999999997</v>
      </c>
      <c r="K615" s="41">
        <v>81</v>
      </c>
      <c r="L615" s="41">
        <v>231</v>
      </c>
      <c r="M615" s="41">
        <v>60</v>
      </c>
      <c r="N615" s="41">
        <f t="shared" si="243"/>
        <v>35.064900000000002</v>
      </c>
      <c r="O615" s="41">
        <f t="shared" si="245"/>
        <v>25.974000000000004</v>
      </c>
      <c r="P615" s="41">
        <v>536</v>
      </c>
      <c r="Q615" s="41">
        <v>536</v>
      </c>
      <c r="R615" s="41">
        <v>441</v>
      </c>
      <c r="S615" s="41">
        <v>396</v>
      </c>
      <c r="T615" s="57">
        <v>435</v>
      </c>
      <c r="U615" s="53">
        <f t="shared" si="246"/>
        <v>536</v>
      </c>
      <c r="V615" s="44">
        <f t="shared" si="247"/>
        <v>19.22</v>
      </c>
      <c r="W615" s="54">
        <v>125722</v>
      </c>
      <c r="X615" s="55">
        <v>243806</v>
      </c>
      <c r="Y615" s="41">
        <v>0.59823443197420223</v>
      </c>
      <c r="Z615" s="41">
        <f t="shared" si="248"/>
        <v>727.13969999999995</v>
      </c>
      <c r="AA615" s="41">
        <f t="shared" si="249"/>
        <v>0</v>
      </c>
      <c r="AB615" s="41">
        <f t="shared" si="250"/>
        <v>0.426315</v>
      </c>
      <c r="AC615" s="41" t="str">
        <f t="shared" si="251"/>
        <v/>
      </c>
      <c r="AD615" s="41" t="str">
        <f t="shared" si="252"/>
        <v/>
      </c>
      <c r="AE615" s="41">
        <f t="shared" si="253"/>
        <v>532.21100000000001</v>
      </c>
      <c r="AF615" s="41">
        <f t="shared" si="254"/>
        <v>532.21100000000001</v>
      </c>
      <c r="AG615" s="41">
        <f t="shared" si="255"/>
        <v>0</v>
      </c>
      <c r="AH615" s="41" t="str">
        <f t="shared" si="256"/>
        <v/>
      </c>
      <c r="AI615" s="41" t="str">
        <f t="shared" si="257"/>
        <v/>
      </c>
      <c r="AJ615" s="41" t="str">
        <f t="shared" si="258"/>
        <v/>
      </c>
      <c r="AK615" s="41" t="str">
        <f t="shared" si="259"/>
        <v/>
      </c>
      <c r="AL615" s="44">
        <f t="shared" si="260"/>
        <v>532.21</v>
      </c>
      <c r="AM615" s="44">
        <f t="shared" si="261"/>
        <v>601.95000000000005</v>
      </c>
      <c r="AN615" s="40">
        <f t="shared" si="262"/>
        <v>207047</v>
      </c>
      <c r="AO615" s="45">
        <f t="shared" si="263"/>
        <v>2.8574476651868366E-2</v>
      </c>
      <c r="AP615" s="40">
        <f t="shared" si="264"/>
        <v>1977.7538269824172</v>
      </c>
      <c r="AQ615" s="41">
        <v>0</v>
      </c>
      <c r="AR615" s="40">
        <f t="shared" si="265"/>
        <v>139811</v>
      </c>
      <c r="AS615" s="40">
        <f t="shared" si="266"/>
        <v>4330</v>
      </c>
      <c r="AT615" s="40">
        <f t="shared" si="267"/>
        <v>12190.300000000001</v>
      </c>
      <c r="AU615" s="40">
        <f t="shared" si="268"/>
        <v>133503</v>
      </c>
      <c r="AV615" s="46">
        <f t="shared" si="269"/>
        <v>139811</v>
      </c>
      <c r="AW615" s="40">
        <f>AX615-AV615</f>
        <v>0</v>
      </c>
      <c r="AX615" s="59">
        <f>IF(D615&gt;AV615,AV615+(D615-AV615),AV615)</f>
        <v>139811</v>
      </c>
    </row>
    <row r="616" spans="1:50" ht="15" customHeight="1" x14ac:dyDescent="0.25">
      <c r="A616" s="51">
        <v>63</v>
      </c>
      <c r="B616" s="51">
        <v>500</v>
      </c>
      <c r="C616" s="52" t="s">
        <v>625</v>
      </c>
      <c r="D616" s="39">
        <v>51799</v>
      </c>
      <c r="E616" s="40">
        <v>0</v>
      </c>
      <c r="F616" s="41">
        <v>292</v>
      </c>
      <c r="G616" s="40">
        <v>300</v>
      </c>
      <c r="H616" s="42">
        <v>2.3079999999999998</v>
      </c>
      <c r="I616" s="41">
        <v>28</v>
      </c>
      <c r="J616" s="43">
        <f t="shared" si="244"/>
        <v>9.3299999999999994E-2</v>
      </c>
      <c r="K616" s="41">
        <v>36</v>
      </c>
      <c r="L616" s="41">
        <v>152</v>
      </c>
      <c r="M616" s="41">
        <v>43</v>
      </c>
      <c r="N616" s="41">
        <f t="shared" si="243"/>
        <v>23.684200000000001</v>
      </c>
      <c r="O616" s="41">
        <f t="shared" si="245"/>
        <v>28.2895</v>
      </c>
      <c r="P616" s="41">
        <v>285</v>
      </c>
      <c r="Q616" s="41">
        <v>353</v>
      </c>
      <c r="R616" s="41">
        <v>277</v>
      </c>
      <c r="S616" s="41">
        <v>270</v>
      </c>
      <c r="T616" s="57">
        <v>292</v>
      </c>
      <c r="U616" s="53">
        <f t="shared" si="246"/>
        <v>353</v>
      </c>
      <c r="V616" s="44">
        <f t="shared" si="247"/>
        <v>15.01</v>
      </c>
      <c r="W616" s="54">
        <v>547221</v>
      </c>
      <c r="X616" s="55">
        <v>162225</v>
      </c>
      <c r="Y616" s="41">
        <v>2.7979519596229792</v>
      </c>
      <c r="Z616" s="41">
        <f t="shared" si="248"/>
        <v>104.36199999999999</v>
      </c>
      <c r="AA616" s="41">
        <f t="shared" si="249"/>
        <v>0</v>
      </c>
      <c r="AB616" s="41">
        <f t="shared" si="250"/>
        <v>0.426315</v>
      </c>
      <c r="AC616" s="41" t="str">
        <f t="shared" si="251"/>
        <v/>
      </c>
      <c r="AD616" s="41" t="str">
        <f t="shared" si="252"/>
        <v/>
      </c>
      <c r="AE616" s="41">
        <f t="shared" si="253"/>
        <v>483.4</v>
      </c>
      <c r="AF616" s="41">
        <f t="shared" si="254"/>
        <v>483.4</v>
      </c>
      <c r="AG616" s="41">
        <f t="shared" si="255"/>
        <v>0</v>
      </c>
      <c r="AH616" s="41" t="str">
        <f t="shared" si="256"/>
        <v/>
      </c>
      <c r="AI616" s="41" t="str">
        <f t="shared" si="257"/>
        <v/>
      </c>
      <c r="AJ616" s="41" t="str">
        <f t="shared" si="258"/>
        <v/>
      </c>
      <c r="AK616" s="41" t="str">
        <f t="shared" si="259"/>
        <v/>
      </c>
      <c r="AL616" s="44">
        <f t="shared" si="260"/>
        <v>483.4</v>
      </c>
      <c r="AM616" s="44">
        <f t="shared" si="261"/>
        <v>546.74</v>
      </c>
      <c r="AN616" s="40">
        <f t="shared" si="262"/>
        <v>0</v>
      </c>
      <c r="AO616" s="45">
        <f t="shared" si="263"/>
        <v>2.8574476651868366E-2</v>
      </c>
      <c r="AP616" s="40">
        <f t="shared" si="264"/>
        <v>-1480.1293160901296</v>
      </c>
      <c r="AQ616" s="41">
        <v>0</v>
      </c>
      <c r="AR616" s="40">
        <f t="shared" si="265"/>
        <v>0</v>
      </c>
      <c r="AS616" s="40">
        <f t="shared" si="266"/>
        <v>3000</v>
      </c>
      <c r="AT616" s="40">
        <f t="shared" si="267"/>
        <v>8111.25</v>
      </c>
      <c r="AU616" s="40">
        <f t="shared" si="268"/>
        <v>48799</v>
      </c>
      <c r="AV616" s="46">
        <f t="shared" si="269"/>
        <v>48799</v>
      </c>
      <c r="AW616" s="40">
        <f>AX616-AV616</f>
        <v>3000</v>
      </c>
      <c r="AX616" s="59">
        <f>IF(D616&gt;AV616,AV616+(D616-AV616),AV616)</f>
        <v>51799</v>
      </c>
    </row>
    <row r="617" spans="1:50" ht="15" customHeight="1" x14ac:dyDescent="0.25">
      <c r="A617" s="51">
        <v>63</v>
      </c>
      <c r="B617" s="51">
        <v>600</v>
      </c>
      <c r="C617" s="52" t="s">
        <v>640</v>
      </c>
      <c r="D617" s="39">
        <v>616874</v>
      </c>
      <c r="E617" s="40">
        <v>0</v>
      </c>
      <c r="F617" s="41">
        <v>1427</v>
      </c>
      <c r="G617" s="40">
        <v>1401</v>
      </c>
      <c r="H617" s="42">
        <v>2.2189999999999999</v>
      </c>
      <c r="I617" s="41">
        <v>598</v>
      </c>
      <c r="J617" s="43">
        <f t="shared" si="244"/>
        <v>0.42680000000000001</v>
      </c>
      <c r="K617" s="41">
        <v>177</v>
      </c>
      <c r="L617" s="41">
        <v>707</v>
      </c>
      <c r="M617" s="41">
        <v>161</v>
      </c>
      <c r="N617" s="41">
        <f t="shared" si="243"/>
        <v>25.035400000000003</v>
      </c>
      <c r="O617" s="41">
        <f t="shared" si="245"/>
        <v>22.772300000000001</v>
      </c>
      <c r="P617" s="41">
        <v>1740</v>
      </c>
      <c r="Q617" s="41">
        <v>1732</v>
      </c>
      <c r="R617" s="41">
        <v>1481</v>
      </c>
      <c r="S617" s="41">
        <v>1590</v>
      </c>
      <c r="T617" s="53">
        <v>1427</v>
      </c>
      <c r="U617" s="53">
        <f t="shared" si="246"/>
        <v>1740</v>
      </c>
      <c r="V617" s="44">
        <f t="shared" si="247"/>
        <v>19.48</v>
      </c>
      <c r="W617" s="54">
        <v>545643</v>
      </c>
      <c r="X617" s="55">
        <v>780553</v>
      </c>
      <c r="Y617" s="41">
        <v>2.0328040129915661</v>
      </c>
      <c r="Z617" s="41">
        <f t="shared" si="248"/>
        <v>701.98599999999999</v>
      </c>
      <c r="AA617" s="41">
        <f t="shared" si="249"/>
        <v>0</v>
      </c>
      <c r="AB617" s="41">
        <f t="shared" si="250"/>
        <v>0.426315</v>
      </c>
      <c r="AC617" s="41" t="str">
        <f t="shared" si="251"/>
        <v/>
      </c>
      <c r="AD617" s="41" t="str">
        <f t="shared" si="252"/>
        <v/>
      </c>
      <c r="AE617" s="41">
        <f t="shared" si="253"/>
        <v>887.46699999999998</v>
      </c>
      <c r="AF617" s="41">
        <f t="shared" si="254"/>
        <v>630</v>
      </c>
      <c r="AG617" s="41">
        <f t="shared" si="255"/>
        <v>0</v>
      </c>
      <c r="AH617" s="41" t="str">
        <f t="shared" si="256"/>
        <v/>
      </c>
      <c r="AI617" s="41" t="str">
        <f t="shared" si="257"/>
        <v/>
      </c>
      <c r="AJ617" s="41" t="str">
        <f t="shared" si="258"/>
        <v/>
      </c>
      <c r="AK617" s="41" t="str">
        <f t="shared" si="259"/>
        <v/>
      </c>
      <c r="AL617" s="44">
        <f t="shared" si="260"/>
        <v>630</v>
      </c>
      <c r="AM617" s="44">
        <f t="shared" si="261"/>
        <v>712.55</v>
      </c>
      <c r="AN617" s="40">
        <f t="shared" si="262"/>
        <v>765667</v>
      </c>
      <c r="AO617" s="45">
        <f t="shared" si="263"/>
        <v>2.8574476651868366E-2</v>
      </c>
      <c r="AP617" s="40">
        <f t="shared" si="264"/>
        <v>4251.6821044614499</v>
      </c>
      <c r="AQ617" s="41">
        <v>0</v>
      </c>
      <c r="AR617" s="40">
        <f t="shared" si="265"/>
        <v>621126</v>
      </c>
      <c r="AS617" s="40">
        <f t="shared" si="266"/>
        <v>14010</v>
      </c>
      <c r="AT617" s="40">
        <f t="shared" si="267"/>
        <v>39027.65</v>
      </c>
      <c r="AU617" s="40">
        <f t="shared" si="268"/>
        <v>602864</v>
      </c>
      <c r="AV617" s="46">
        <f t="shared" si="269"/>
        <v>621126</v>
      </c>
      <c r="AW617" s="40">
        <f>AX617-AV617</f>
        <v>0</v>
      </c>
      <c r="AX617" s="59">
        <f>IF(D617&gt;AV617,AV617+(D617-AV617),AV617)</f>
        <v>621126</v>
      </c>
    </row>
    <row r="618" spans="1:50" ht="15" customHeight="1" x14ac:dyDescent="0.25">
      <c r="A618" s="51">
        <v>64</v>
      </c>
      <c r="B618" s="51">
        <v>100</v>
      </c>
      <c r="C618" s="52" t="s">
        <v>57</v>
      </c>
      <c r="D618" s="39">
        <v>125014</v>
      </c>
      <c r="E618" s="40">
        <v>0</v>
      </c>
      <c r="F618" s="41">
        <v>384</v>
      </c>
      <c r="G618" s="40">
        <v>360</v>
      </c>
      <c r="H618" s="42">
        <v>2.0299999999999998</v>
      </c>
      <c r="I618" s="41">
        <v>114</v>
      </c>
      <c r="J618" s="43">
        <f t="shared" si="244"/>
        <v>0.31669999999999998</v>
      </c>
      <c r="K618" s="41">
        <v>50</v>
      </c>
      <c r="L618" s="41">
        <v>186</v>
      </c>
      <c r="M618" s="41">
        <v>71</v>
      </c>
      <c r="N618" s="41">
        <f t="shared" si="243"/>
        <v>26.881699999999999</v>
      </c>
      <c r="O618" s="41">
        <f t="shared" si="245"/>
        <v>38.171999999999997</v>
      </c>
      <c r="P618" s="41">
        <v>429</v>
      </c>
      <c r="Q618" s="41">
        <v>438</v>
      </c>
      <c r="R618" s="41">
        <v>383</v>
      </c>
      <c r="S618" s="41">
        <v>412</v>
      </c>
      <c r="T618" s="57">
        <v>384</v>
      </c>
      <c r="U618" s="53">
        <f t="shared" si="246"/>
        <v>438</v>
      </c>
      <c r="V618" s="44">
        <f t="shared" si="247"/>
        <v>17.809999999999999</v>
      </c>
      <c r="W618" s="54">
        <v>109820</v>
      </c>
      <c r="X618" s="55">
        <v>135062</v>
      </c>
      <c r="Y618" s="41">
        <v>0.94578662140519565</v>
      </c>
      <c r="Z618" s="41">
        <f t="shared" si="248"/>
        <v>406.01119999999997</v>
      </c>
      <c r="AA618" s="41">
        <f t="shared" si="249"/>
        <v>0</v>
      </c>
      <c r="AB618" s="41">
        <f t="shared" si="250"/>
        <v>0.426315</v>
      </c>
      <c r="AC618" s="41" t="str">
        <f t="shared" si="251"/>
        <v/>
      </c>
      <c r="AD618" s="41" t="str">
        <f t="shared" si="252"/>
        <v/>
      </c>
      <c r="AE618" s="41">
        <f t="shared" si="253"/>
        <v>505.42</v>
      </c>
      <c r="AF618" s="41">
        <f t="shared" si="254"/>
        <v>505.42</v>
      </c>
      <c r="AG618" s="41">
        <f t="shared" si="255"/>
        <v>0</v>
      </c>
      <c r="AH618" s="41" t="str">
        <f t="shared" si="256"/>
        <v/>
      </c>
      <c r="AI618" s="41" t="str">
        <f t="shared" si="257"/>
        <v/>
      </c>
      <c r="AJ618" s="41" t="str">
        <f t="shared" si="258"/>
        <v/>
      </c>
      <c r="AK618" s="41" t="str">
        <f t="shared" si="259"/>
        <v/>
      </c>
      <c r="AL618" s="44">
        <f t="shared" si="260"/>
        <v>505.42</v>
      </c>
      <c r="AM618" s="44">
        <f t="shared" si="261"/>
        <v>571.65</v>
      </c>
      <c r="AN618" s="40">
        <f t="shared" si="262"/>
        <v>158976</v>
      </c>
      <c r="AO618" s="45">
        <f t="shared" si="263"/>
        <v>2.8574476651868366E-2</v>
      </c>
      <c r="AP618" s="40">
        <f t="shared" si="264"/>
        <v>970.44637605075343</v>
      </c>
      <c r="AQ618" s="41">
        <v>0</v>
      </c>
      <c r="AR618" s="40">
        <f t="shared" si="265"/>
        <v>125984</v>
      </c>
      <c r="AS618" s="40">
        <f t="shared" si="266"/>
        <v>3600</v>
      </c>
      <c r="AT618" s="40">
        <f t="shared" si="267"/>
        <v>6753.1</v>
      </c>
      <c r="AU618" s="40">
        <f t="shared" si="268"/>
        <v>121414</v>
      </c>
      <c r="AV618" s="46">
        <f t="shared" si="269"/>
        <v>125984</v>
      </c>
      <c r="AW618" s="40">
        <f>AX618-AV618</f>
        <v>0</v>
      </c>
      <c r="AX618" s="59">
        <f>IF(D618&gt;AV618,AV618+(D618-AV618),AV618)</f>
        <v>125984</v>
      </c>
    </row>
    <row r="619" spans="1:50" ht="15" customHeight="1" x14ac:dyDescent="0.25">
      <c r="A619" s="51">
        <v>64</v>
      </c>
      <c r="B619" s="51">
        <v>200</v>
      </c>
      <c r="C619" s="52" t="s">
        <v>146</v>
      </c>
      <c r="D619" s="39">
        <v>36298</v>
      </c>
      <c r="E619" s="40">
        <v>0</v>
      </c>
      <c r="F619" s="41">
        <v>153</v>
      </c>
      <c r="G619" s="40">
        <v>139</v>
      </c>
      <c r="H619" s="42">
        <v>2.206</v>
      </c>
      <c r="I619" s="41">
        <v>71</v>
      </c>
      <c r="J619" s="43">
        <f t="shared" si="244"/>
        <v>0.51080000000000003</v>
      </c>
      <c r="K619" s="41">
        <v>40</v>
      </c>
      <c r="L619" s="41">
        <v>93</v>
      </c>
      <c r="M619" s="41">
        <v>37</v>
      </c>
      <c r="N619" s="41">
        <f t="shared" si="243"/>
        <v>43.010799999999996</v>
      </c>
      <c r="O619" s="41">
        <f t="shared" si="245"/>
        <v>39.7849</v>
      </c>
      <c r="P619" s="41">
        <v>252</v>
      </c>
      <c r="Q619" s="41">
        <v>227</v>
      </c>
      <c r="R619" s="41">
        <v>191</v>
      </c>
      <c r="S619" s="41">
        <v>191</v>
      </c>
      <c r="T619" s="57">
        <v>153</v>
      </c>
      <c r="U619" s="53">
        <f t="shared" si="246"/>
        <v>252</v>
      </c>
      <c r="V619" s="44">
        <f t="shared" si="247"/>
        <v>44.84</v>
      </c>
      <c r="W619" s="54">
        <v>65453</v>
      </c>
      <c r="X619" s="55">
        <v>63010</v>
      </c>
      <c r="Y619" s="41">
        <v>0.37890175552936922</v>
      </c>
      <c r="Z619" s="41">
        <f t="shared" si="248"/>
        <v>403.79860000000002</v>
      </c>
      <c r="AA619" s="41">
        <f t="shared" si="249"/>
        <v>0</v>
      </c>
      <c r="AB619" s="41">
        <f t="shared" si="250"/>
        <v>0.426315</v>
      </c>
      <c r="AC619" s="41" t="str">
        <f t="shared" si="251"/>
        <v/>
      </c>
      <c r="AD619" s="41" t="str">
        <f t="shared" si="252"/>
        <v/>
      </c>
      <c r="AE619" s="41">
        <f t="shared" si="253"/>
        <v>424.31299999999999</v>
      </c>
      <c r="AF619" s="41">
        <f t="shared" si="254"/>
        <v>424.31299999999999</v>
      </c>
      <c r="AG619" s="41">
        <f t="shared" si="255"/>
        <v>0</v>
      </c>
      <c r="AH619" s="41" t="str">
        <f t="shared" si="256"/>
        <v/>
      </c>
      <c r="AI619" s="41" t="str">
        <f t="shared" si="257"/>
        <v/>
      </c>
      <c r="AJ619" s="41" t="str">
        <f t="shared" si="258"/>
        <v/>
      </c>
      <c r="AK619" s="41" t="str">
        <f t="shared" si="259"/>
        <v/>
      </c>
      <c r="AL619" s="44">
        <f t="shared" si="260"/>
        <v>424.31</v>
      </c>
      <c r="AM619" s="44">
        <f t="shared" si="261"/>
        <v>479.91</v>
      </c>
      <c r="AN619" s="40">
        <f t="shared" si="262"/>
        <v>38804</v>
      </c>
      <c r="AO619" s="45">
        <f t="shared" si="263"/>
        <v>2.8574476651868366E-2</v>
      </c>
      <c r="AP619" s="40">
        <f t="shared" si="264"/>
        <v>71.607638489582129</v>
      </c>
      <c r="AQ619" s="41">
        <v>0</v>
      </c>
      <c r="AR619" s="40">
        <f t="shared" si="265"/>
        <v>36370</v>
      </c>
      <c r="AS619" s="40">
        <f t="shared" si="266"/>
        <v>1390</v>
      </c>
      <c r="AT619" s="40">
        <f t="shared" si="267"/>
        <v>3150.5</v>
      </c>
      <c r="AU619" s="40">
        <f t="shared" si="268"/>
        <v>34908</v>
      </c>
      <c r="AV619" s="46">
        <f t="shared" si="269"/>
        <v>36370</v>
      </c>
      <c r="AW619" s="40">
        <f>AX619-AV619</f>
        <v>0</v>
      </c>
      <c r="AX619" s="59">
        <f>IF(D619&gt;AV619,AV619+(D619-AV619),AV619)</f>
        <v>36370</v>
      </c>
    </row>
    <row r="620" spans="1:50" ht="15" customHeight="1" x14ac:dyDescent="0.25">
      <c r="A620" s="51">
        <v>64</v>
      </c>
      <c r="B620" s="51">
        <v>300</v>
      </c>
      <c r="C620" s="52" t="s">
        <v>197</v>
      </c>
      <c r="D620" s="39">
        <v>11680</v>
      </c>
      <c r="E620" s="40">
        <v>0</v>
      </c>
      <c r="F620" s="41">
        <v>70</v>
      </c>
      <c r="G620" s="40">
        <v>65</v>
      </c>
      <c r="H620" s="42">
        <v>2.1669999999999998</v>
      </c>
      <c r="I620" s="41">
        <v>0</v>
      </c>
      <c r="J620" s="43">
        <f t="shared" si="244"/>
        <v>0</v>
      </c>
      <c r="K620" s="41">
        <v>22</v>
      </c>
      <c r="L620" s="41">
        <v>25</v>
      </c>
      <c r="M620" s="41">
        <v>3</v>
      </c>
      <c r="N620" s="41">
        <f t="shared" si="243"/>
        <v>88</v>
      </c>
      <c r="O620" s="41">
        <f t="shared" si="245"/>
        <v>12</v>
      </c>
      <c r="P620" s="41">
        <v>154</v>
      </c>
      <c r="Q620" s="41">
        <v>96</v>
      </c>
      <c r="R620" s="41">
        <v>69</v>
      </c>
      <c r="S620" s="41">
        <v>69</v>
      </c>
      <c r="T620" s="57">
        <v>70</v>
      </c>
      <c r="U620" s="53">
        <f t="shared" si="246"/>
        <v>154</v>
      </c>
      <c r="V620" s="44">
        <f t="shared" si="247"/>
        <v>57.79</v>
      </c>
      <c r="W620" s="54">
        <v>85360</v>
      </c>
      <c r="X620" s="55">
        <v>45798</v>
      </c>
      <c r="Y620" s="41">
        <v>0.77452984338151376</v>
      </c>
      <c r="Z620" s="41">
        <f t="shared" si="248"/>
        <v>90.377399999999994</v>
      </c>
      <c r="AA620" s="41">
        <f t="shared" si="249"/>
        <v>0</v>
      </c>
      <c r="AB620" s="41">
        <f t="shared" si="250"/>
        <v>0.426315</v>
      </c>
      <c r="AC620" s="41" t="str">
        <f t="shared" si="251"/>
        <v/>
      </c>
      <c r="AD620" s="41" t="str">
        <f t="shared" si="252"/>
        <v/>
      </c>
      <c r="AE620" s="41">
        <f t="shared" si="253"/>
        <v>410</v>
      </c>
      <c r="AF620" s="41">
        <f t="shared" si="254"/>
        <v>410</v>
      </c>
      <c r="AG620" s="41">
        <f t="shared" si="255"/>
        <v>0</v>
      </c>
      <c r="AH620" s="41" t="str">
        <f t="shared" si="256"/>
        <v/>
      </c>
      <c r="AI620" s="41" t="str">
        <f t="shared" si="257"/>
        <v/>
      </c>
      <c r="AJ620" s="41" t="str">
        <f t="shared" si="258"/>
        <v/>
      </c>
      <c r="AK620" s="41" t="str">
        <f t="shared" si="259"/>
        <v/>
      </c>
      <c r="AL620" s="44">
        <f t="shared" si="260"/>
        <v>410</v>
      </c>
      <c r="AM620" s="44">
        <f t="shared" si="261"/>
        <v>463.72</v>
      </c>
      <c r="AN620" s="40">
        <f t="shared" si="262"/>
        <v>0</v>
      </c>
      <c r="AO620" s="45">
        <f t="shared" si="263"/>
        <v>2.8574476651868366E-2</v>
      </c>
      <c r="AP620" s="40">
        <f t="shared" si="264"/>
        <v>-333.7498872938225</v>
      </c>
      <c r="AQ620" s="41">
        <v>0</v>
      </c>
      <c r="AR620" s="40">
        <f t="shared" si="265"/>
        <v>0</v>
      </c>
      <c r="AS620" s="40">
        <f t="shared" si="266"/>
        <v>650</v>
      </c>
      <c r="AT620" s="40">
        <f t="shared" si="267"/>
        <v>2289.9</v>
      </c>
      <c r="AU620" s="40">
        <f t="shared" si="268"/>
        <v>11030</v>
      </c>
      <c r="AV620" s="46">
        <f t="shared" si="269"/>
        <v>11030</v>
      </c>
      <c r="AW620" s="40">
        <f>AX620-AV620</f>
        <v>650</v>
      </c>
      <c r="AX620" s="59">
        <f>IF(D620&gt;AV620,AV620+(D620-AV620),AV620)</f>
        <v>11680</v>
      </c>
    </row>
    <row r="621" spans="1:50" ht="15" customHeight="1" x14ac:dyDescent="0.25">
      <c r="A621" s="51">
        <v>64</v>
      </c>
      <c r="B621" s="51">
        <v>400</v>
      </c>
      <c r="C621" s="52" t="s">
        <v>436</v>
      </c>
      <c r="D621" s="39">
        <v>319064</v>
      </c>
      <c r="E621" s="40">
        <v>0</v>
      </c>
      <c r="F621" s="41">
        <v>824</v>
      </c>
      <c r="G621" s="40">
        <v>799</v>
      </c>
      <c r="H621" s="42">
        <v>2.0550000000000002</v>
      </c>
      <c r="I621" s="41">
        <v>363</v>
      </c>
      <c r="J621" s="43">
        <f t="shared" si="244"/>
        <v>0.45429999999999998</v>
      </c>
      <c r="K621" s="41">
        <v>158</v>
      </c>
      <c r="L621" s="41">
        <v>446</v>
      </c>
      <c r="M621" s="41">
        <v>186</v>
      </c>
      <c r="N621" s="41">
        <f t="shared" si="243"/>
        <v>35.426000000000002</v>
      </c>
      <c r="O621" s="41">
        <f t="shared" si="245"/>
        <v>41.704000000000001</v>
      </c>
      <c r="P621" s="41">
        <v>962</v>
      </c>
      <c r="Q621" s="41">
        <v>1032</v>
      </c>
      <c r="R621" s="41">
        <v>972</v>
      </c>
      <c r="S621" s="41">
        <v>859</v>
      </c>
      <c r="T621" s="57">
        <v>824</v>
      </c>
      <c r="U621" s="53">
        <f t="shared" si="246"/>
        <v>1032</v>
      </c>
      <c r="V621" s="44">
        <f t="shared" si="247"/>
        <v>22.58</v>
      </c>
      <c r="W621" s="54">
        <v>427291</v>
      </c>
      <c r="X621" s="55">
        <v>760589</v>
      </c>
      <c r="Y621" s="41">
        <v>0.77531363079674498</v>
      </c>
      <c r="Z621" s="41">
        <f t="shared" si="248"/>
        <v>1062.7956999999999</v>
      </c>
      <c r="AA621" s="41">
        <f t="shared" si="249"/>
        <v>0</v>
      </c>
      <c r="AB621" s="41">
        <f t="shared" si="250"/>
        <v>0.426315</v>
      </c>
      <c r="AC621" s="41" t="str">
        <f t="shared" si="251"/>
        <v/>
      </c>
      <c r="AD621" s="41" t="str">
        <f t="shared" si="252"/>
        <v/>
      </c>
      <c r="AE621" s="41">
        <f t="shared" si="253"/>
        <v>666.53300000000002</v>
      </c>
      <c r="AF621" s="41">
        <f t="shared" si="254"/>
        <v>630</v>
      </c>
      <c r="AG621" s="41">
        <f t="shared" si="255"/>
        <v>0</v>
      </c>
      <c r="AH621" s="41" t="str">
        <f t="shared" si="256"/>
        <v/>
      </c>
      <c r="AI621" s="41" t="str">
        <f t="shared" si="257"/>
        <v/>
      </c>
      <c r="AJ621" s="41" t="str">
        <f t="shared" si="258"/>
        <v/>
      </c>
      <c r="AK621" s="41" t="str">
        <f t="shared" si="259"/>
        <v/>
      </c>
      <c r="AL621" s="44">
        <f t="shared" si="260"/>
        <v>630</v>
      </c>
      <c r="AM621" s="44">
        <f t="shared" si="261"/>
        <v>712.55</v>
      </c>
      <c r="AN621" s="40">
        <f t="shared" si="262"/>
        <v>387167</v>
      </c>
      <c r="AO621" s="45">
        <f t="shared" si="263"/>
        <v>2.8574476651868366E-2</v>
      </c>
      <c r="AP621" s="40">
        <f t="shared" si="264"/>
        <v>1946.0075834221914</v>
      </c>
      <c r="AQ621" s="41">
        <v>0</v>
      </c>
      <c r="AR621" s="40">
        <f t="shared" si="265"/>
        <v>321010</v>
      </c>
      <c r="AS621" s="40">
        <f t="shared" si="266"/>
        <v>7990</v>
      </c>
      <c r="AT621" s="40">
        <f t="shared" si="267"/>
        <v>38029.450000000004</v>
      </c>
      <c r="AU621" s="40">
        <f t="shared" si="268"/>
        <v>311074</v>
      </c>
      <c r="AV621" s="46">
        <f t="shared" si="269"/>
        <v>321010</v>
      </c>
      <c r="AW621" s="40">
        <f>AX621-AV621</f>
        <v>0</v>
      </c>
      <c r="AX621" s="59">
        <f>IF(D621&gt;AV621,AV621+(D621-AV621),AV621)</f>
        <v>321010</v>
      </c>
    </row>
    <row r="622" spans="1:50" ht="15" customHeight="1" x14ac:dyDescent="0.25">
      <c r="A622" s="51">
        <v>64</v>
      </c>
      <c r="B622" s="51">
        <v>500</v>
      </c>
      <c r="C622" s="52" t="s">
        <v>471</v>
      </c>
      <c r="D622" s="39">
        <v>54818</v>
      </c>
      <c r="E622" s="40">
        <v>0</v>
      </c>
      <c r="F622" s="41">
        <v>191</v>
      </c>
      <c r="G622" s="40">
        <v>182</v>
      </c>
      <c r="H622" s="42">
        <v>2.0219999999999998</v>
      </c>
      <c r="I622" s="41">
        <v>61</v>
      </c>
      <c r="J622" s="43">
        <f t="shared" si="244"/>
        <v>0.3352</v>
      </c>
      <c r="K622" s="41">
        <v>23</v>
      </c>
      <c r="L622" s="41">
        <v>79</v>
      </c>
      <c r="M622" s="41">
        <v>28</v>
      </c>
      <c r="N622" s="41">
        <f t="shared" si="243"/>
        <v>29.113899999999997</v>
      </c>
      <c r="O622" s="41">
        <f t="shared" si="245"/>
        <v>35.443000000000005</v>
      </c>
      <c r="P622" s="41">
        <v>254</v>
      </c>
      <c r="Q622" s="41">
        <v>262</v>
      </c>
      <c r="R622" s="41">
        <v>235</v>
      </c>
      <c r="S622" s="41">
        <v>226</v>
      </c>
      <c r="T622" s="57">
        <v>191</v>
      </c>
      <c r="U622" s="53">
        <f t="shared" si="246"/>
        <v>262</v>
      </c>
      <c r="V622" s="44">
        <f t="shared" si="247"/>
        <v>30.53</v>
      </c>
      <c r="W622" s="54">
        <v>61601</v>
      </c>
      <c r="X622" s="55">
        <v>135001</v>
      </c>
      <c r="Y622" s="41">
        <v>0.37886855074232006</v>
      </c>
      <c r="Z622" s="41">
        <f t="shared" si="248"/>
        <v>504.13260000000002</v>
      </c>
      <c r="AA622" s="41">
        <f t="shared" si="249"/>
        <v>0</v>
      </c>
      <c r="AB622" s="41">
        <f t="shared" si="250"/>
        <v>0.426315</v>
      </c>
      <c r="AC622" s="41" t="str">
        <f t="shared" si="251"/>
        <v/>
      </c>
      <c r="AD622" s="41" t="str">
        <f t="shared" si="252"/>
        <v/>
      </c>
      <c r="AE622" s="41">
        <f t="shared" si="253"/>
        <v>440.09399999999999</v>
      </c>
      <c r="AF622" s="41">
        <f t="shared" si="254"/>
        <v>440.09399999999999</v>
      </c>
      <c r="AG622" s="41">
        <f t="shared" si="255"/>
        <v>0</v>
      </c>
      <c r="AH622" s="41" t="str">
        <f t="shared" si="256"/>
        <v/>
      </c>
      <c r="AI622" s="41" t="str">
        <f t="shared" si="257"/>
        <v/>
      </c>
      <c r="AJ622" s="41" t="str">
        <f t="shared" si="258"/>
        <v/>
      </c>
      <c r="AK622" s="41" t="str">
        <f t="shared" si="259"/>
        <v/>
      </c>
      <c r="AL622" s="44">
        <f t="shared" si="260"/>
        <v>440.09</v>
      </c>
      <c r="AM622" s="44">
        <f t="shared" si="261"/>
        <v>497.76</v>
      </c>
      <c r="AN622" s="40">
        <f t="shared" si="262"/>
        <v>64331</v>
      </c>
      <c r="AO622" s="45">
        <f t="shared" si="263"/>
        <v>2.8574476651868366E-2</v>
      </c>
      <c r="AP622" s="40">
        <f t="shared" si="264"/>
        <v>271.82899638922379</v>
      </c>
      <c r="AQ622" s="41">
        <v>0</v>
      </c>
      <c r="AR622" s="40">
        <f t="shared" si="265"/>
        <v>55090</v>
      </c>
      <c r="AS622" s="40">
        <f t="shared" si="266"/>
        <v>1820</v>
      </c>
      <c r="AT622" s="40">
        <f t="shared" si="267"/>
        <v>6750.05</v>
      </c>
      <c r="AU622" s="40">
        <f t="shared" si="268"/>
        <v>52998</v>
      </c>
      <c r="AV622" s="46">
        <f t="shared" si="269"/>
        <v>55090</v>
      </c>
      <c r="AW622" s="40">
        <f>AX622-AV622</f>
        <v>0</v>
      </c>
      <c r="AX622" s="59">
        <f>IF(D622&gt;AV622,AV622+(D622-AV622),AV622)</f>
        <v>55090</v>
      </c>
    </row>
    <row r="623" spans="1:50" ht="15" customHeight="1" x14ac:dyDescent="0.25">
      <c r="A623" s="51">
        <v>64</v>
      </c>
      <c r="B623" s="51">
        <v>600</v>
      </c>
      <c r="C623" s="52" t="s">
        <v>519</v>
      </c>
      <c r="D623" s="39">
        <v>64725</v>
      </c>
      <c r="E623" s="40">
        <v>0</v>
      </c>
      <c r="F623" s="41">
        <v>252</v>
      </c>
      <c r="G623" s="40">
        <v>245</v>
      </c>
      <c r="H623" s="42">
        <v>2.13</v>
      </c>
      <c r="I623" s="41">
        <v>56</v>
      </c>
      <c r="J623" s="43">
        <f t="shared" si="244"/>
        <v>0.2286</v>
      </c>
      <c r="K623" s="41">
        <v>37</v>
      </c>
      <c r="L623" s="41">
        <v>127</v>
      </c>
      <c r="M623" s="41">
        <v>51</v>
      </c>
      <c r="N623" s="41">
        <f t="shared" si="243"/>
        <v>29.133900000000001</v>
      </c>
      <c r="O623" s="41">
        <f t="shared" si="245"/>
        <v>40.157499999999999</v>
      </c>
      <c r="P623" s="41">
        <v>247</v>
      </c>
      <c r="Q623" s="41">
        <v>242</v>
      </c>
      <c r="R623" s="41">
        <v>297</v>
      </c>
      <c r="S623" s="41">
        <v>271</v>
      </c>
      <c r="T623" s="57">
        <v>252</v>
      </c>
      <c r="U623" s="53">
        <f t="shared" si="246"/>
        <v>297</v>
      </c>
      <c r="V623" s="44">
        <f t="shared" si="247"/>
        <v>17.510000000000002</v>
      </c>
      <c r="W623" s="54">
        <v>128250</v>
      </c>
      <c r="X623" s="55">
        <v>181498</v>
      </c>
      <c r="Y623" s="41">
        <v>0.25566489111146462</v>
      </c>
      <c r="Z623" s="41">
        <f t="shared" si="248"/>
        <v>985.6653</v>
      </c>
      <c r="AA623" s="41">
        <f t="shared" si="249"/>
        <v>0</v>
      </c>
      <c r="AB623" s="41">
        <f t="shared" si="250"/>
        <v>0.426315</v>
      </c>
      <c r="AC623" s="41" t="str">
        <f t="shared" si="251"/>
        <v/>
      </c>
      <c r="AD623" s="41" t="str">
        <f t="shared" si="252"/>
        <v/>
      </c>
      <c r="AE623" s="41">
        <f t="shared" si="253"/>
        <v>463.21499999999997</v>
      </c>
      <c r="AF623" s="41">
        <f t="shared" si="254"/>
        <v>463.21499999999997</v>
      </c>
      <c r="AG623" s="41">
        <f t="shared" si="255"/>
        <v>0</v>
      </c>
      <c r="AH623" s="41" t="str">
        <f t="shared" si="256"/>
        <v/>
      </c>
      <c r="AI623" s="41" t="str">
        <f t="shared" si="257"/>
        <v/>
      </c>
      <c r="AJ623" s="41" t="str">
        <f t="shared" si="258"/>
        <v/>
      </c>
      <c r="AK623" s="41" t="str">
        <f t="shared" si="259"/>
        <v/>
      </c>
      <c r="AL623" s="44">
        <f t="shared" si="260"/>
        <v>463.22</v>
      </c>
      <c r="AM623" s="44">
        <f t="shared" si="261"/>
        <v>523.91999999999996</v>
      </c>
      <c r="AN623" s="40">
        <f t="shared" si="262"/>
        <v>73686</v>
      </c>
      <c r="AO623" s="45">
        <f t="shared" si="263"/>
        <v>2.8574476651868366E-2</v>
      </c>
      <c r="AP623" s="40">
        <f t="shared" si="264"/>
        <v>256.05588527739241</v>
      </c>
      <c r="AQ623" s="41">
        <v>0</v>
      </c>
      <c r="AR623" s="40">
        <f t="shared" si="265"/>
        <v>64981</v>
      </c>
      <c r="AS623" s="40">
        <f t="shared" si="266"/>
        <v>2450</v>
      </c>
      <c r="AT623" s="40">
        <f t="shared" si="267"/>
        <v>9074.9</v>
      </c>
      <c r="AU623" s="40">
        <f t="shared" si="268"/>
        <v>62275</v>
      </c>
      <c r="AV623" s="46">
        <f t="shared" si="269"/>
        <v>64981</v>
      </c>
      <c r="AW623" s="40">
        <f>AX623-AV623</f>
        <v>0</v>
      </c>
      <c r="AX623" s="59">
        <f>IF(D623&gt;AV623,AV623+(D623-AV623),AV623)</f>
        <v>64981</v>
      </c>
    </row>
    <row r="624" spans="1:50" ht="15" customHeight="1" x14ac:dyDescent="0.25">
      <c r="A624" s="51">
        <v>64</v>
      </c>
      <c r="B624" s="51">
        <v>700</v>
      </c>
      <c r="C624" s="52" t="s">
        <v>537</v>
      </c>
      <c r="D624" s="39">
        <v>353870</v>
      </c>
      <c r="E624" s="40">
        <v>0</v>
      </c>
      <c r="F624" s="41">
        <v>896</v>
      </c>
      <c r="G624" s="40">
        <v>862</v>
      </c>
      <c r="H624" s="42">
        <v>2.2530000000000001</v>
      </c>
      <c r="I624" s="41">
        <v>298</v>
      </c>
      <c r="J624" s="43">
        <f t="shared" si="244"/>
        <v>0.34570000000000001</v>
      </c>
      <c r="K624" s="41">
        <v>114</v>
      </c>
      <c r="L624" s="41">
        <v>434</v>
      </c>
      <c r="M624" s="41">
        <v>182</v>
      </c>
      <c r="N624" s="41">
        <f t="shared" si="243"/>
        <v>26.267299999999999</v>
      </c>
      <c r="O624" s="41">
        <f t="shared" si="245"/>
        <v>41.935499999999998</v>
      </c>
      <c r="P624" s="41">
        <v>972</v>
      </c>
      <c r="Q624" s="41">
        <v>975</v>
      </c>
      <c r="R624" s="41">
        <v>965</v>
      </c>
      <c r="S624" s="41">
        <v>903</v>
      </c>
      <c r="T624" s="57">
        <v>896</v>
      </c>
      <c r="U624" s="53">
        <f t="shared" si="246"/>
        <v>975</v>
      </c>
      <c r="V624" s="44">
        <f t="shared" si="247"/>
        <v>11.59</v>
      </c>
      <c r="W624" s="54">
        <v>317491</v>
      </c>
      <c r="X624" s="55">
        <v>410249</v>
      </c>
      <c r="Y624" s="41">
        <v>0.5490442426760278</v>
      </c>
      <c r="Z624" s="41">
        <f t="shared" si="248"/>
        <v>1631.9268</v>
      </c>
      <c r="AA624" s="41">
        <f t="shared" si="249"/>
        <v>0</v>
      </c>
      <c r="AB624" s="41">
        <f t="shared" si="250"/>
        <v>0.426315</v>
      </c>
      <c r="AC624" s="41" t="str">
        <f t="shared" si="251"/>
        <v/>
      </c>
      <c r="AD624" s="41" t="str">
        <f t="shared" si="252"/>
        <v/>
      </c>
      <c r="AE624" s="41">
        <f t="shared" si="253"/>
        <v>689.654</v>
      </c>
      <c r="AF624" s="41">
        <f t="shared" si="254"/>
        <v>630</v>
      </c>
      <c r="AG624" s="41">
        <f t="shared" si="255"/>
        <v>0</v>
      </c>
      <c r="AH624" s="41" t="str">
        <f t="shared" si="256"/>
        <v/>
      </c>
      <c r="AI624" s="41" t="str">
        <f t="shared" si="257"/>
        <v/>
      </c>
      <c r="AJ624" s="41" t="str">
        <f t="shared" si="258"/>
        <v/>
      </c>
      <c r="AK624" s="41" t="str">
        <f t="shared" si="259"/>
        <v/>
      </c>
      <c r="AL624" s="44">
        <f t="shared" si="260"/>
        <v>630</v>
      </c>
      <c r="AM624" s="44">
        <f t="shared" si="261"/>
        <v>712.55</v>
      </c>
      <c r="AN624" s="40">
        <f t="shared" si="262"/>
        <v>478867</v>
      </c>
      <c r="AO624" s="45">
        <f t="shared" si="263"/>
        <v>2.8574476651868366E-2</v>
      </c>
      <c r="AP624" s="40">
        <f t="shared" si="264"/>
        <v>3571.72385805359</v>
      </c>
      <c r="AQ624" s="41">
        <v>0</v>
      </c>
      <c r="AR624" s="40">
        <f t="shared" si="265"/>
        <v>357442</v>
      </c>
      <c r="AS624" s="40">
        <f t="shared" si="266"/>
        <v>8620</v>
      </c>
      <c r="AT624" s="40">
        <f t="shared" si="267"/>
        <v>20512.45</v>
      </c>
      <c r="AU624" s="40">
        <f t="shared" si="268"/>
        <v>345250</v>
      </c>
      <c r="AV624" s="46">
        <f t="shared" si="269"/>
        <v>357442</v>
      </c>
      <c r="AW624" s="40">
        <f>AX624-AV624</f>
        <v>0</v>
      </c>
      <c r="AX624" s="59">
        <f>IF(D624&gt;AV624,AV624+(D624-AV624),AV624)</f>
        <v>357442</v>
      </c>
    </row>
    <row r="625" spans="1:50" ht="15" customHeight="1" x14ac:dyDescent="0.25">
      <c r="A625" s="51">
        <v>64</v>
      </c>
      <c r="B625" s="51">
        <v>900</v>
      </c>
      <c r="C625" s="52" t="s">
        <v>642</v>
      </c>
      <c r="D625" s="39">
        <v>1693429</v>
      </c>
      <c r="E625" s="40">
        <v>0</v>
      </c>
      <c r="F625" s="41">
        <v>5254</v>
      </c>
      <c r="G625" s="40">
        <v>5236</v>
      </c>
      <c r="H625" s="42">
        <v>2.1909999999999998</v>
      </c>
      <c r="I625" s="41">
        <v>3357</v>
      </c>
      <c r="J625" s="43">
        <f t="shared" si="244"/>
        <v>0.6411</v>
      </c>
      <c r="K625" s="41">
        <v>479</v>
      </c>
      <c r="L625" s="41">
        <v>2327</v>
      </c>
      <c r="M625" s="41">
        <v>901</v>
      </c>
      <c r="N625" s="41">
        <f t="shared" si="243"/>
        <v>20.584399999999999</v>
      </c>
      <c r="O625" s="41">
        <f t="shared" si="245"/>
        <v>38.7194</v>
      </c>
      <c r="P625" s="41">
        <v>4929</v>
      </c>
      <c r="Q625" s="41">
        <v>5416</v>
      </c>
      <c r="R625" s="41">
        <v>5062</v>
      </c>
      <c r="S625" s="41">
        <v>5459</v>
      </c>
      <c r="T625" s="53">
        <v>5254</v>
      </c>
      <c r="U625" s="53">
        <f t="shared" si="246"/>
        <v>5459</v>
      </c>
      <c r="V625" s="44">
        <f t="shared" si="247"/>
        <v>4.08</v>
      </c>
      <c r="W625" s="54">
        <v>3336201</v>
      </c>
      <c r="X625" s="55">
        <v>2829480</v>
      </c>
      <c r="Y625" s="41">
        <v>5.378476657034704</v>
      </c>
      <c r="Z625" s="41">
        <f t="shared" si="248"/>
        <v>976.85649999999998</v>
      </c>
      <c r="AA625" s="41">
        <f t="shared" si="249"/>
        <v>0</v>
      </c>
      <c r="AB625" s="41">
        <f t="shared" si="250"/>
        <v>0.426315</v>
      </c>
      <c r="AC625" s="41" t="str">
        <f t="shared" si="251"/>
        <v/>
      </c>
      <c r="AD625" s="41" t="str">
        <f t="shared" si="252"/>
        <v/>
      </c>
      <c r="AE625" s="41" t="str">
        <f t="shared" si="253"/>
        <v/>
      </c>
      <c r="AF625" s="41" t="str">
        <f t="shared" si="254"/>
        <v/>
      </c>
      <c r="AG625" s="41">
        <f t="shared" si="255"/>
        <v>707.80345635999993</v>
      </c>
      <c r="AH625" s="41" t="str">
        <f t="shared" si="256"/>
        <v/>
      </c>
      <c r="AI625" s="41" t="str">
        <f t="shared" si="257"/>
        <v/>
      </c>
      <c r="AJ625" s="41" t="str">
        <f t="shared" si="258"/>
        <v/>
      </c>
      <c r="AK625" s="41" t="str">
        <f t="shared" si="259"/>
        <v/>
      </c>
      <c r="AL625" s="44">
        <f t="shared" si="260"/>
        <v>707.8</v>
      </c>
      <c r="AM625" s="44">
        <f t="shared" si="261"/>
        <v>800.55</v>
      </c>
      <c r="AN625" s="40">
        <f t="shared" si="262"/>
        <v>2769407</v>
      </c>
      <c r="AO625" s="45">
        <f t="shared" si="263"/>
        <v>2.8574476651868366E-2</v>
      </c>
      <c r="AP625" s="40">
        <f t="shared" si="264"/>
        <v>30745.50823892402</v>
      </c>
      <c r="AQ625" s="41">
        <v>0</v>
      </c>
      <c r="AR625" s="40">
        <f t="shared" si="265"/>
        <v>1724175</v>
      </c>
      <c r="AS625" s="40">
        <f t="shared" si="266"/>
        <v>52360</v>
      </c>
      <c r="AT625" s="40">
        <f t="shared" si="267"/>
        <v>141474</v>
      </c>
      <c r="AU625" s="40">
        <f t="shared" si="268"/>
        <v>1641069</v>
      </c>
      <c r="AV625" s="46">
        <f t="shared" si="269"/>
        <v>1724175</v>
      </c>
      <c r="AW625" s="40">
        <f>AX625-AV625</f>
        <v>0</v>
      </c>
      <c r="AX625" s="59">
        <f>IF(D625&gt;AV625,AV625+(D625-AV625),AV625)</f>
        <v>1724175</v>
      </c>
    </row>
    <row r="626" spans="1:50" ht="15" customHeight="1" x14ac:dyDescent="0.25">
      <c r="A626" s="51">
        <v>64</v>
      </c>
      <c r="B626" s="51">
        <v>1000</v>
      </c>
      <c r="C626" s="52" t="s">
        <v>646</v>
      </c>
      <c r="D626" s="39">
        <v>20397</v>
      </c>
      <c r="E626" s="40">
        <v>0</v>
      </c>
      <c r="F626" s="41">
        <v>95</v>
      </c>
      <c r="G626" s="40">
        <v>92</v>
      </c>
      <c r="H626" s="42">
        <v>2.2120000000000002</v>
      </c>
      <c r="I626" s="41">
        <v>0</v>
      </c>
      <c r="J626" s="43">
        <f t="shared" si="244"/>
        <v>0</v>
      </c>
      <c r="K626" s="41">
        <v>16</v>
      </c>
      <c r="L626" s="41">
        <v>34</v>
      </c>
      <c r="M626" s="41">
        <v>11</v>
      </c>
      <c r="N626" s="41">
        <f t="shared" si="243"/>
        <v>47.058799999999998</v>
      </c>
      <c r="O626" s="41">
        <f t="shared" si="245"/>
        <v>32.352899999999998</v>
      </c>
      <c r="P626" s="41">
        <v>166</v>
      </c>
      <c r="Q626" s="41">
        <v>158</v>
      </c>
      <c r="R626" s="41">
        <v>117</v>
      </c>
      <c r="S626" s="41">
        <v>100</v>
      </c>
      <c r="T626" s="57">
        <v>95</v>
      </c>
      <c r="U626" s="53">
        <f t="shared" si="246"/>
        <v>166</v>
      </c>
      <c r="V626" s="44">
        <f t="shared" si="247"/>
        <v>44.58</v>
      </c>
      <c r="W626" s="54">
        <v>42650</v>
      </c>
      <c r="X626" s="55">
        <v>63002</v>
      </c>
      <c r="Y626" s="41">
        <v>0.57365787022951453</v>
      </c>
      <c r="Z626" s="41">
        <f t="shared" si="248"/>
        <v>165.60390000000001</v>
      </c>
      <c r="AA626" s="41">
        <f t="shared" si="249"/>
        <v>0</v>
      </c>
      <c r="AB626" s="41">
        <f t="shared" si="250"/>
        <v>0.426315</v>
      </c>
      <c r="AC626" s="41" t="str">
        <f t="shared" si="251"/>
        <v/>
      </c>
      <c r="AD626" s="41" t="str">
        <f t="shared" si="252"/>
        <v/>
      </c>
      <c r="AE626" s="41">
        <f t="shared" si="253"/>
        <v>410</v>
      </c>
      <c r="AF626" s="41">
        <f t="shared" si="254"/>
        <v>410</v>
      </c>
      <c r="AG626" s="41">
        <f t="shared" si="255"/>
        <v>0</v>
      </c>
      <c r="AH626" s="41" t="str">
        <f t="shared" si="256"/>
        <v/>
      </c>
      <c r="AI626" s="41" t="str">
        <f t="shared" si="257"/>
        <v/>
      </c>
      <c r="AJ626" s="41" t="str">
        <f t="shared" si="258"/>
        <v/>
      </c>
      <c r="AK626" s="41" t="str">
        <f t="shared" si="259"/>
        <v/>
      </c>
      <c r="AL626" s="44">
        <f t="shared" si="260"/>
        <v>410</v>
      </c>
      <c r="AM626" s="44">
        <f t="shared" si="261"/>
        <v>463.72</v>
      </c>
      <c r="AN626" s="40">
        <f t="shared" si="262"/>
        <v>24480</v>
      </c>
      <c r="AO626" s="45">
        <f t="shared" si="263"/>
        <v>2.8574476651868366E-2</v>
      </c>
      <c r="AP626" s="40">
        <f t="shared" si="264"/>
        <v>116.66958816957855</v>
      </c>
      <c r="AQ626" s="41">
        <v>0</v>
      </c>
      <c r="AR626" s="40">
        <f t="shared" si="265"/>
        <v>20514</v>
      </c>
      <c r="AS626" s="40">
        <f t="shared" si="266"/>
        <v>920</v>
      </c>
      <c r="AT626" s="40">
        <f t="shared" si="267"/>
        <v>3150.1000000000004</v>
      </c>
      <c r="AU626" s="40">
        <f t="shared" si="268"/>
        <v>19477</v>
      </c>
      <c r="AV626" s="46">
        <f t="shared" si="269"/>
        <v>20514</v>
      </c>
      <c r="AW626" s="40">
        <f>AX626-AV626</f>
        <v>0</v>
      </c>
      <c r="AX626" s="59">
        <f>IF(D626&gt;AV626,AV626+(D626-AV626),AV626)</f>
        <v>20514</v>
      </c>
    </row>
    <row r="627" spans="1:50" ht="15" customHeight="1" x14ac:dyDescent="0.25">
      <c r="A627" s="51">
        <v>64</v>
      </c>
      <c r="B627" s="51">
        <v>1100</v>
      </c>
      <c r="C627" s="52" t="s">
        <v>680</v>
      </c>
      <c r="D627" s="39">
        <v>102250</v>
      </c>
      <c r="E627" s="40">
        <v>0</v>
      </c>
      <c r="F627" s="41">
        <v>339</v>
      </c>
      <c r="G627" s="40">
        <v>312</v>
      </c>
      <c r="H627" s="42">
        <v>1.9870000000000001</v>
      </c>
      <c r="I627" s="41">
        <v>69</v>
      </c>
      <c r="J627" s="43">
        <f t="shared" si="244"/>
        <v>0.22120000000000001</v>
      </c>
      <c r="K627" s="41">
        <v>86</v>
      </c>
      <c r="L627" s="41">
        <v>213</v>
      </c>
      <c r="M627" s="41">
        <v>85</v>
      </c>
      <c r="N627" s="41">
        <f t="shared" si="243"/>
        <v>40.375599999999999</v>
      </c>
      <c r="O627" s="41">
        <f t="shared" si="245"/>
        <v>39.906100000000002</v>
      </c>
      <c r="P627" s="41">
        <v>505</v>
      </c>
      <c r="Q627" s="41">
        <v>518</v>
      </c>
      <c r="R627" s="41">
        <v>459</v>
      </c>
      <c r="S627" s="41">
        <v>434</v>
      </c>
      <c r="T627" s="57">
        <v>339</v>
      </c>
      <c r="U627" s="53">
        <f t="shared" si="246"/>
        <v>518</v>
      </c>
      <c r="V627" s="44">
        <f t="shared" si="247"/>
        <v>39.770000000000003</v>
      </c>
      <c r="W627" s="54">
        <v>198076</v>
      </c>
      <c r="X627" s="55">
        <v>123014</v>
      </c>
      <c r="Y627" s="41">
        <v>2.1342589232073661</v>
      </c>
      <c r="Z627" s="41">
        <f t="shared" si="248"/>
        <v>158.8373</v>
      </c>
      <c r="AA627" s="41">
        <f t="shared" si="249"/>
        <v>0</v>
      </c>
      <c r="AB627" s="41">
        <f t="shared" si="250"/>
        <v>0.426315</v>
      </c>
      <c r="AC627" s="41" t="str">
        <f t="shared" si="251"/>
        <v/>
      </c>
      <c r="AD627" s="41" t="str">
        <f t="shared" si="252"/>
        <v/>
      </c>
      <c r="AE627" s="41">
        <f t="shared" si="253"/>
        <v>487.80399999999997</v>
      </c>
      <c r="AF627" s="41">
        <f t="shared" si="254"/>
        <v>487.80399999999997</v>
      </c>
      <c r="AG627" s="41">
        <f t="shared" si="255"/>
        <v>0</v>
      </c>
      <c r="AH627" s="41" t="str">
        <f t="shared" si="256"/>
        <v/>
      </c>
      <c r="AI627" s="41" t="str">
        <f t="shared" si="257"/>
        <v/>
      </c>
      <c r="AJ627" s="41" t="str">
        <f t="shared" si="258"/>
        <v/>
      </c>
      <c r="AK627" s="41" t="str">
        <f t="shared" si="259"/>
        <v/>
      </c>
      <c r="AL627" s="44">
        <f t="shared" si="260"/>
        <v>487.8</v>
      </c>
      <c r="AM627" s="44">
        <f t="shared" si="261"/>
        <v>551.72</v>
      </c>
      <c r="AN627" s="40">
        <f t="shared" si="262"/>
        <v>87694</v>
      </c>
      <c r="AO627" s="45">
        <f t="shared" si="263"/>
        <v>2.8574476651868366E-2</v>
      </c>
      <c r="AP627" s="40">
        <f t="shared" si="264"/>
        <v>-415.93008214459593</v>
      </c>
      <c r="AQ627" s="41">
        <v>0</v>
      </c>
      <c r="AR627" s="40">
        <f t="shared" si="265"/>
        <v>87694</v>
      </c>
      <c r="AS627" s="40">
        <f t="shared" si="266"/>
        <v>3120</v>
      </c>
      <c r="AT627" s="40">
        <f t="shared" si="267"/>
        <v>6150.7000000000007</v>
      </c>
      <c r="AU627" s="40">
        <f t="shared" si="268"/>
        <v>99130</v>
      </c>
      <c r="AV627" s="46">
        <f t="shared" si="269"/>
        <v>99130</v>
      </c>
      <c r="AW627" s="40">
        <f>AX627-AV627</f>
        <v>3120</v>
      </c>
      <c r="AX627" s="59">
        <f>IF(D627&gt;AV627,AV627+(D627-AV627),AV627)</f>
        <v>102250</v>
      </c>
    </row>
    <row r="628" spans="1:50" ht="15" customHeight="1" x14ac:dyDescent="0.25">
      <c r="A628" s="51">
        <v>64</v>
      </c>
      <c r="B628" s="51">
        <v>1200</v>
      </c>
      <c r="C628" s="52" t="s">
        <v>689</v>
      </c>
      <c r="D628" s="39">
        <v>17232</v>
      </c>
      <c r="E628" s="40">
        <v>0</v>
      </c>
      <c r="F628" s="41">
        <v>86</v>
      </c>
      <c r="G628" s="40">
        <v>81</v>
      </c>
      <c r="H628" s="42">
        <v>2.3820000000000001</v>
      </c>
      <c r="I628" s="41">
        <v>2</v>
      </c>
      <c r="J628" s="43">
        <f t="shared" si="244"/>
        <v>2.47E-2</v>
      </c>
      <c r="K628" s="41">
        <v>27</v>
      </c>
      <c r="L628" s="41">
        <v>48</v>
      </c>
      <c r="M628" s="41">
        <v>15</v>
      </c>
      <c r="N628" s="41">
        <f t="shared" si="243"/>
        <v>56.25</v>
      </c>
      <c r="O628" s="41">
        <f t="shared" si="245"/>
        <v>31.25</v>
      </c>
      <c r="P628" s="41">
        <v>132</v>
      </c>
      <c r="Q628" s="41">
        <v>90</v>
      </c>
      <c r="R628" s="41">
        <v>87</v>
      </c>
      <c r="S628" s="41">
        <v>77</v>
      </c>
      <c r="T628" s="57">
        <v>86</v>
      </c>
      <c r="U628" s="53">
        <f t="shared" si="246"/>
        <v>132</v>
      </c>
      <c r="V628" s="44">
        <f t="shared" si="247"/>
        <v>38.64</v>
      </c>
      <c r="W628" s="54">
        <v>32722</v>
      </c>
      <c r="X628" s="55">
        <v>40008</v>
      </c>
      <c r="Y628" s="41">
        <v>1.0027420976467845</v>
      </c>
      <c r="Z628" s="41">
        <f t="shared" si="248"/>
        <v>85.764799999999994</v>
      </c>
      <c r="AA628" s="41">
        <f t="shared" si="249"/>
        <v>0</v>
      </c>
      <c r="AB628" s="41">
        <f t="shared" si="250"/>
        <v>0.426315</v>
      </c>
      <c r="AC628" s="41" t="str">
        <f t="shared" si="251"/>
        <v/>
      </c>
      <c r="AD628" s="41" t="str">
        <f t="shared" si="252"/>
        <v/>
      </c>
      <c r="AE628" s="41">
        <f t="shared" si="253"/>
        <v>410</v>
      </c>
      <c r="AF628" s="41">
        <f t="shared" si="254"/>
        <v>410</v>
      </c>
      <c r="AG628" s="41">
        <f t="shared" si="255"/>
        <v>0</v>
      </c>
      <c r="AH628" s="41" t="str">
        <f t="shared" si="256"/>
        <v/>
      </c>
      <c r="AI628" s="41" t="str">
        <f t="shared" si="257"/>
        <v/>
      </c>
      <c r="AJ628" s="41" t="str">
        <f t="shared" si="258"/>
        <v/>
      </c>
      <c r="AK628" s="41" t="str">
        <f t="shared" si="259"/>
        <v/>
      </c>
      <c r="AL628" s="44">
        <f t="shared" si="260"/>
        <v>410</v>
      </c>
      <c r="AM628" s="44">
        <f t="shared" si="261"/>
        <v>463.72</v>
      </c>
      <c r="AN628" s="40">
        <f t="shared" si="262"/>
        <v>23611</v>
      </c>
      <c r="AO628" s="45">
        <f t="shared" si="263"/>
        <v>2.8574476651868366E-2</v>
      </c>
      <c r="AP628" s="40">
        <f t="shared" si="264"/>
        <v>182.27658656226831</v>
      </c>
      <c r="AQ628" s="41">
        <v>0</v>
      </c>
      <c r="AR628" s="40">
        <f t="shared" si="265"/>
        <v>17414</v>
      </c>
      <c r="AS628" s="40">
        <f t="shared" si="266"/>
        <v>810</v>
      </c>
      <c r="AT628" s="40">
        <f t="shared" si="267"/>
        <v>2000.4</v>
      </c>
      <c r="AU628" s="40">
        <f t="shared" si="268"/>
        <v>16422</v>
      </c>
      <c r="AV628" s="46">
        <f t="shared" si="269"/>
        <v>17414</v>
      </c>
      <c r="AW628" s="40">
        <f>AX628-AV628</f>
        <v>0</v>
      </c>
      <c r="AX628" s="59">
        <f>IF(D628&gt;AV628,AV628+(D628-AV628),AV628)</f>
        <v>17414</v>
      </c>
    </row>
    <row r="629" spans="1:50" ht="15" customHeight="1" x14ac:dyDescent="0.25">
      <c r="A629" s="51">
        <v>64</v>
      </c>
      <c r="B629" s="51">
        <v>1300</v>
      </c>
      <c r="C629" s="52" t="s">
        <v>782</v>
      </c>
      <c r="D629" s="39">
        <v>88013</v>
      </c>
      <c r="E629" s="40">
        <v>0</v>
      </c>
      <c r="F629" s="41">
        <v>319</v>
      </c>
      <c r="G629" s="40">
        <v>295</v>
      </c>
      <c r="H629" s="42">
        <v>2.4790000000000001</v>
      </c>
      <c r="I629" s="41">
        <v>94</v>
      </c>
      <c r="J629" s="43">
        <f t="shared" si="244"/>
        <v>0.31859999999999999</v>
      </c>
      <c r="K629" s="41">
        <v>56</v>
      </c>
      <c r="L629" s="41">
        <v>146</v>
      </c>
      <c r="M629" s="41">
        <v>64</v>
      </c>
      <c r="N629" s="41">
        <f t="shared" si="243"/>
        <v>38.356200000000001</v>
      </c>
      <c r="O629" s="41">
        <f t="shared" si="245"/>
        <v>43.835599999999999</v>
      </c>
      <c r="P629" s="41">
        <v>330</v>
      </c>
      <c r="Q629" s="41">
        <v>360</v>
      </c>
      <c r="R629" s="41">
        <v>302</v>
      </c>
      <c r="S629" s="41">
        <v>339</v>
      </c>
      <c r="T629" s="57">
        <v>319</v>
      </c>
      <c r="U629" s="53">
        <f t="shared" si="246"/>
        <v>360</v>
      </c>
      <c r="V629" s="44">
        <f t="shared" si="247"/>
        <v>18.059999999999999</v>
      </c>
      <c r="W629" s="54">
        <v>153255</v>
      </c>
      <c r="X629" s="55">
        <v>177001</v>
      </c>
      <c r="Y629" s="41">
        <v>0.40526751475296413</v>
      </c>
      <c r="Z629" s="41">
        <f t="shared" si="248"/>
        <v>787.13440000000003</v>
      </c>
      <c r="AA629" s="41">
        <f t="shared" si="249"/>
        <v>0</v>
      </c>
      <c r="AB629" s="41">
        <f t="shared" si="250"/>
        <v>0.426315</v>
      </c>
      <c r="AC629" s="41" t="str">
        <f t="shared" si="251"/>
        <v/>
      </c>
      <c r="AD629" s="41" t="str">
        <f t="shared" si="252"/>
        <v/>
      </c>
      <c r="AE629" s="41">
        <f t="shared" si="253"/>
        <v>481.565</v>
      </c>
      <c r="AF629" s="41">
        <f t="shared" si="254"/>
        <v>481.565</v>
      </c>
      <c r="AG629" s="41">
        <f t="shared" si="255"/>
        <v>0</v>
      </c>
      <c r="AH629" s="41" t="str">
        <f t="shared" si="256"/>
        <v/>
      </c>
      <c r="AI629" s="41" t="str">
        <f t="shared" si="257"/>
        <v/>
      </c>
      <c r="AJ629" s="41" t="str">
        <f t="shared" si="258"/>
        <v/>
      </c>
      <c r="AK629" s="41" t="str">
        <f t="shared" si="259"/>
        <v/>
      </c>
      <c r="AL629" s="44">
        <f t="shared" si="260"/>
        <v>481.57</v>
      </c>
      <c r="AM629" s="44">
        <f t="shared" si="261"/>
        <v>544.66999999999996</v>
      </c>
      <c r="AN629" s="40">
        <f t="shared" si="262"/>
        <v>95343</v>
      </c>
      <c r="AO629" s="45">
        <f t="shared" si="263"/>
        <v>2.8574476651868366E-2</v>
      </c>
      <c r="AP629" s="40">
        <f t="shared" si="264"/>
        <v>209.45091385819512</v>
      </c>
      <c r="AQ629" s="41">
        <v>0</v>
      </c>
      <c r="AR629" s="40">
        <f t="shared" si="265"/>
        <v>88222</v>
      </c>
      <c r="AS629" s="40">
        <f t="shared" si="266"/>
        <v>2950</v>
      </c>
      <c r="AT629" s="40">
        <f t="shared" si="267"/>
        <v>8850.0500000000011</v>
      </c>
      <c r="AU629" s="40">
        <f t="shared" si="268"/>
        <v>85063</v>
      </c>
      <c r="AV629" s="46">
        <f t="shared" si="269"/>
        <v>88222</v>
      </c>
      <c r="AW629" s="40">
        <f>AX629-AV629</f>
        <v>0</v>
      </c>
      <c r="AX629" s="59">
        <f>IF(D629&gt;AV629,AV629+(D629-AV629),AV629)</f>
        <v>88222</v>
      </c>
    </row>
    <row r="630" spans="1:50" ht="15" customHeight="1" x14ac:dyDescent="0.25">
      <c r="A630" s="51">
        <v>64</v>
      </c>
      <c r="B630" s="51">
        <v>1400</v>
      </c>
      <c r="C630" s="52" t="s">
        <v>789</v>
      </c>
      <c r="D630" s="39">
        <v>236762</v>
      </c>
      <c r="E630" s="40">
        <v>0</v>
      </c>
      <c r="F630" s="41">
        <v>696</v>
      </c>
      <c r="G630" s="40">
        <v>691</v>
      </c>
      <c r="H630" s="42">
        <v>2.2530000000000001</v>
      </c>
      <c r="I630" s="41">
        <v>514</v>
      </c>
      <c r="J630" s="43">
        <f t="shared" si="244"/>
        <v>0.74380000000000002</v>
      </c>
      <c r="K630" s="41">
        <v>75</v>
      </c>
      <c r="L630" s="41">
        <v>333</v>
      </c>
      <c r="M630" s="41">
        <v>104</v>
      </c>
      <c r="N630" s="41">
        <f t="shared" si="243"/>
        <v>22.522500000000001</v>
      </c>
      <c r="O630" s="41">
        <f t="shared" si="245"/>
        <v>31.231199999999998</v>
      </c>
      <c r="P630" s="41">
        <v>738</v>
      </c>
      <c r="Q630" s="41">
        <v>745</v>
      </c>
      <c r="R630" s="41">
        <v>684</v>
      </c>
      <c r="S630" s="41">
        <v>643</v>
      </c>
      <c r="T630" s="57">
        <v>696</v>
      </c>
      <c r="U630" s="53">
        <f t="shared" si="246"/>
        <v>745</v>
      </c>
      <c r="V630" s="44">
        <f t="shared" si="247"/>
        <v>7.25</v>
      </c>
      <c r="W630" s="54">
        <v>335285</v>
      </c>
      <c r="X630" s="55">
        <v>456658</v>
      </c>
      <c r="Y630" s="41">
        <v>0.85499855597786556</v>
      </c>
      <c r="Z630" s="41">
        <f t="shared" si="248"/>
        <v>814.03650000000005</v>
      </c>
      <c r="AA630" s="41">
        <f t="shared" si="249"/>
        <v>0</v>
      </c>
      <c r="AB630" s="41">
        <f t="shared" si="250"/>
        <v>0.426315</v>
      </c>
      <c r="AC630" s="41" t="str">
        <f t="shared" si="251"/>
        <v/>
      </c>
      <c r="AD630" s="41" t="str">
        <f t="shared" si="252"/>
        <v/>
      </c>
      <c r="AE630" s="41">
        <f t="shared" si="253"/>
        <v>626.89699999999993</v>
      </c>
      <c r="AF630" s="41">
        <f t="shared" si="254"/>
        <v>626.89699999999993</v>
      </c>
      <c r="AG630" s="41">
        <f t="shared" si="255"/>
        <v>0</v>
      </c>
      <c r="AH630" s="41" t="str">
        <f t="shared" si="256"/>
        <v/>
      </c>
      <c r="AI630" s="41" t="str">
        <f t="shared" si="257"/>
        <v/>
      </c>
      <c r="AJ630" s="41" t="str">
        <f t="shared" si="258"/>
        <v/>
      </c>
      <c r="AK630" s="41" t="str">
        <f t="shared" si="259"/>
        <v/>
      </c>
      <c r="AL630" s="44">
        <f t="shared" si="260"/>
        <v>626.9</v>
      </c>
      <c r="AM630" s="44">
        <f t="shared" si="261"/>
        <v>709.04</v>
      </c>
      <c r="AN630" s="40">
        <f t="shared" si="262"/>
        <v>347010</v>
      </c>
      <c r="AO630" s="45">
        <f t="shared" si="263"/>
        <v>2.8574476651868366E-2</v>
      </c>
      <c r="AP630" s="40">
        <f t="shared" si="264"/>
        <v>3150.2789019151837</v>
      </c>
      <c r="AQ630" s="41">
        <v>0</v>
      </c>
      <c r="AR630" s="40">
        <f t="shared" si="265"/>
        <v>239912</v>
      </c>
      <c r="AS630" s="40">
        <f t="shared" si="266"/>
        <v>6910</v>
      </c>
      <c r="AT630" s="40">
        <f t="shared" si="267"/>
        <v>22832.9</v>
      </c>
      <c r="AU630" s="40">
        <f t="shared" si="268"/>
        <v>229852</v>
      </c>
      <c r="AV630" s="46">
        <f t="shared" si="269"/>
        <v>239912</v>
      </c>
      <c r="AW630" s="40">
        <f>AX630-AV630</f>
        <v>0</v>
      </c>
      <c r="AX630" s="59">
        <f>IF(D630&gt;AV630,AV630+(D630-AV630),AV630)</f>
        <v>239912</v>
      </c>
    </row>
    <row r="631" spans="1:50" ht="15" customHeight="1" x14ac:dyDescent="0.25">
      <c r="A631" s="51">
        <v>64</v>
      </c>
      <c r="B631" s="51">
        <v>1500</v>
      </c>
      <c r="C631" s="52" t="s">
        <v>796</v>
      </c>
      <c r="D631" s="39">
        <v>302947</v>
      </c>
      <c r="E631" s="40">
        <v>0</v>
      </c>
      <c r="F631" s="41">
        <v>871</v>
      </c>
      <c r="G631" s="40">
        <v>816</v>
      </c>
      <c r="H631" s="42">
        <v>2.6840000000000002</v>
      </c>
      <c r="I631" s="41">
        <v>88</v>
      </c>
      <c r="J631" s="43">
        <f t="shared" si="244"/>
        <v>0.10780000000000001</v>
      </c>
      <c r="K631" s="41">
        <v>105</v>
      </c>
      <c r="L631" s="41">
        <v>362</v>
      </c>
      <c r="M631" s="41">
        <v>130</v>
      </c>
      <c r="N631" s="41">
        <f t="shared" si="243"/>
        <v>29.005500000000001</v>
      </c>
      <c r="O631" s="41">
        <f t="shared" si="245"/>
        <v>35.9116</v>
      </c>
      <c r="P631" s="41">
        <v>756</v>
      </c>
      <c r="Q631" s="41">
        <v>753</v>
      </c>
      <c r="R631" s="41">
        <v>625</v>
      </c>
      <c r="S631" s="41">
        <v>599</v>
      </c>
      <c r="T631" s="57">
        <v>871</v>
      </c>
      <c r="U631" s="53">
        <f t="shared" si="246"/>
        <v>871</v>
      </c>
      <c r="V631" s="44">
        <f t="shared" si="247"/>
        <v>6.31</v>
      </c>
      <c r="W631" s="54">
        <v>294862</v>
      </c>
      <c r="X631" s="55">
        <v>239992</v>
      </c>
      <c r="Y631" s="41">
        <v>1.0621466199843397</v>
      </c>
      <c r="Z631" s="41">
        <f t="shared" si="248"/>
        <v>820.03740000000005</v>
      </c>
      <c r="AA631" s="41">
        <f t="shared" si="249"/>
        <v>0</v>
      </c>
      <c r="AB631" s="41">
        <f t="shared" si="250"/>
        <v>0.426315</v>
      </c>
      <c r="AC631" s="41" t="str">
        <f t="shared" si="251"/>
        <v/>
      </c>
      <c r="AD631" s="41" t="str">
        <f t="shared" si="252"/>
        <v/>
      </c>
      <c r="AE631" s="41">
        <f t="shared" si="253"/>
        <v>672.77199999999993</v>
      </c>
      <c r="AF631" s="41">
        <f t="shared" si="254"/>
        <v>630</v>
      </c>
      <c r="AG631" s="41">
        <f t="shared" si="255"/>
        <v>0</v>
      </c>
      <c r="AH631" s="41" t="str">
        <f t="shared" si="256"/>
        <v/>
      </c>
      <c r="AI631" s="41" t="str">
        <f t="shared" si="257"/>
        <v/>
      </c>
      <c r="AJ631" s="41" t="str">
        <f t="shared" si="258"/>
        <v/>
      </c>
      <c r="AK631" s="41" t="str">
        <f t="shared" si="259"/>
        <v/>
      </c>
      <c r="AL631" s="44">
        <f t="shared" si="260"/>
        <v>630</v>
      </c>
      <c r="AM631" s="44">
        <f t="shared" si="261"/>
        <v>712.55</v>
      </c>
      <c r="AN631" s="40">
        <f t="shared" si="262"/>
        <v>455737</v>
      </c>
      <c r="AO631" s="45">
        <f t="shared" si="263"/>
        <v>2.8574476651868366E-2</v>
      </c>
      <c r="AP631" s="40">
        <f t="shared" si="264"/>
        <v>4365.8942876389674</v>
      </c>
      <c r="AQ631" s="41">
        <v>0</v>
      </c>
      <c r="AR631" s="40">
        <f t="shared" si="265"/>
        <v>307313</v>
      </c>
      <c r="AS631" s="40">
        <f t="shared" si="266"/>
        <v>8160</v>
      </c>
      <c r="AT631" s="40">
        <f t="shared" si="267"/>
        <v>11999.6</v>
      </c>
      <c r="AU631" s="40">
        <f t="shared" si="268"/>
        <v>294787</v>
      </c>
      <c r="AV631" s="46">
        <f t="shared" si="269"/>
        <v>307313</v>
      </c>
      <c r="AW631" s="40">
        <f>AX631-AV631</f>
        <v>0</v>
      </c>
      <c r="AX631" s="59">
        <f>IF(D631&gt;AV631,AV631+(D631-AV631),AV631)</f>
        <v>307313</v>
      </c>
    </row>
    <row r="632" spans="1:50" ht="15" customHeight="1" x14ac:dyDescent="0.25">
      <c r="A632" s="51">
        <v>64</v>
      </c>
      <c r="B632" s="51">
        <v>1600</v>
      </c>
      <c r="C632" s="52" t="s">
        <v>800</v>
      </c>
      <c r="D632" s="39">
        <v>21202</v>
      </c>
      <c r="E632" s="40">
        <v>0</v>
      </c>
      <c r="F632" s="41">
        <v>84</v>
      </c>
      <c r="G632" s="40">
        <v>84</v>
      </c>
      <c r="H632" s="42">
        <v>2.1</v>
      </c>
      <c r="I632" s="41">
        <v>0</v>
      </c>
      <c r="J632" s="43">
        <f t="shared" si="244"/>
        <v>0</v>
      </c>
      <c r="K632" s="41">
        <v>10</v>
      </c>
      <c r="L632" s="41">
        <v>31</v>
      </c>
      <c r="M632" s="41">
        <v>13</v>
      </c>
      <c r="N632" s="41">
        <f t="shared" si="243"/>
        <v>32.258099999999999</v>
      </c>
      <c r="O632" s="41">
        <f t="shared" si="245"/>
        <v>41.935499999999998</v>
      </c>
      <c r="P632" s="41">
        <v>124</v>
      </c>
      <c r="Q632" s="41">
        <v>118</v>
      </c>
      <c r="R632" s="41">
        <v>103</v>
      </c>
      <c r="S632" s="41">
        <v>103</v>
      </c>
      <c r="T632" s="57">
        <v>84</v>
      </c>
      <c r="U632" s="53">
        <f t="shared" si="246"/>
        <v>124</v>
      </c>
      <c r="V632" s="44">
        <f t="shared" si="247"/>
        <v>32.26</v>
      </c>
      <c r="W632" s="54">
        <v>31833</v>
      </c>
      <c r="X632" s="55">
        <v>40343</v>
      </c>
      <c r="Y632" s="41">
        <v>0.26059618809044677</v>
      </c>
      <c r="Z632" s="41">
        <f t="shared" si="248"/>
        <v>322.33780000000002</v>
      </c>
      <c r="AA632" s="41">
        <f t="shared" si="249"/>
        <v>0</v>
      </c>
      <c r="AB632" s="41">
        <f t="shared" si="250"/>
        <v>0.426315</v>
      </c>
      <c r="AC632" s="41" t="str">
        <f t="shared" si="251"/>
        <v/>
      </c>
      <c r="AD632" s="41" t="str">
        <f t="shared" si="252"/>
        <v/>
      </c>
      <c r="AE632" s="41">
        <f t="shared" si="253"/>
        <v>410</v>
      </c>
      <c r="AF632" s="41">
        <f t="shared" si="254"/>
        <v>410</v>
      </c>
      <c r="AG632" s="41">
        <f t="shared" si="255"/>
        <v>0</v>
      </c>
      <c r="AH632" s="41" t="str">
        <f t="shared" si="256"/>
        <v/>
      </c>
      <c r="AI632" s="41" t="str">
        <f t="shared" si="257"/>
        <v/>
      </c>
      <c r="AJ632" s="41" t="str">
        <f t="shared" si="258"/>
        <v/>
      </c>
      <c r="AK632" s="41" t="str">
        <f t="shared" si="259"/>
        <v/>
      </c>
      <c r="AL632" s="44">
        <f t="shared" si="260"/>
        <v>410</v>
      </c>
      <c r="AM632" s="44">
        <f t="shared" si="261"/>
        <v>463.72</v>
      </c>
      <c r="AN632" s="40">
        <f t="shared" si="262"/>
        <v>25382</v>
      </c>
      <c r="AO632" s="45">
        <f t="shared" si="263"/>
        <v>2.8574476651868366E-2</v>
      </c>
      <c r="AP632" s="40">
        <f t="shared" si="264"/>
        <v>119.44131240480976</v>
      </c>
      <c r="AQ632" s="41">
        <v>0</v>
      </c>
      <c r="AR632" s="40">
        <f t="shared" si="265"/>
        <v>21321</v>
      </c>
      <c r="AS632" s="40">
        <f t="shared" si="266"/>
        <v>840</v>
      </c>
      <c r="AT632" s="40">
        <f t="shared" si="267"/>
        <v>2017.15</v>
      </c>
      <c r="AU632" s="40">
        <f t="shared" si="268"/>
        <v>20362</v>
      </c>
      <c r="AV632" s="46">
        <f t="shared" si="269"/>
        <v>21321</v>
      </c>
      <c r="AW632" s="40">
        <f>AX632-AV632</f>
        <v>0</v>
      </c>
      <c r="AX632" s="59">
        <f>IF(D632&gt;AV632,AV632+(D632-AV632),AV632)</f>
        <v>21321</v>
      </c>
    </row>
    <row r="633" spans="1:50" ht="15" customHeight="1" x14ac:dyDescent="0.25">
      <c r="A633" s="51">
        <v>65</v>
      </c>
      <c r="B633" s="51">
        <v>100</v>
      </c>
      <c r="C633" s="52" t="s">
        <v>69</v>
      </c>
      <c r="D633" s="39">
        <v>407482</v>
      </c>
      <c r="E633" s="40">
        <v>0</v>
      </c>
      <c r="F633" s="41">
        <v>1042</v>
      </c>
      <c r="G633" s="40">
        <v>987</v>
      </c>
      <c r="H633" s="42">
        <v>2.0329999999999999</v>
      </c>
      <c r="I633" s="41">
        <v>351</v>
      </c>
      <c r="J633" s="43">
        <f t="shared" si="244"/>
        <v>0.35560000000000003</v>
      </c>
      <c r="K633" s="41">
        <v>201</v>
      </c>
      <c r="L633" s="41">
        <v>543</v>
      </c>
      <c r="M633" s="41">
        <v>155</v>
      </c>
      <c r="N633" s="41">
        <f t="shared" si="243"/>
        <v>37.016599999999997</v>
      </c>
      <c r="O633" s="41">
        <f t="shared" si="245"/>
        <v>28.545100000000001</v>
      </c>
      <c r="P633" s="41">
        <v>1309</v>
      </c>
      <c r="Q633" s="41">
        <v>1372</v>
      </c>
      <c r="R633" s="41">
        <v>1326</v>
      </c>
      <c r="S633" s="41">
        <v>1195</v>
      </c>
      <c r="T633" s="53">
        <v>1042</v>
      </c>
      <c r="U633" s="53">
        <f t="shared" si="246"/>
        <v>1372</v>
      </c>
      <c r="V633" s="44">
        <f t="shared" si="247"/>
        <v>28.06</v>
      </c>
      <c r="W633" s="54">
        <v>477656</v>
      </c>
      <c r="X633" s="55">
        <v>571157</v>
      </c>
      <c r="Y633" s="41">
        <v>1.5328082601154909</v>
      </c>
      <c r="Z633" s="41">
        <f t="shared" si="248"/>
        <v>679.798</v>
      </c>
      <c r="AA633" s="41">
        <f t="shared" si="249"/>
        <v>0</v>
      </c>
      <c r="AB633" s="41">
        <f t="shared" si="250"/>
        <v>0.426315</v>
      </c>
      <c r="AC633" s="41" t="str">
        <f t="shared" si="251"/>
        <v/>
      </c>
      <c r="AD633" s="41" t="str">
        <f t="shared" si="252"/>
        <v/>
      </c>
      <c r="AE633" s="41">
        <f t="shared" si="253"/>
        <v>735.529</v>
      </c>
      <c r="AF633" s="41">
        <f t="shared" si="254"/>
        <v>630</v>
      </c>
      <c r="AG633" s="41">
        <f t="shared" si="255"/>
        <v>0</v>
      </c>
      <c r="AH633" s="41" t="str">
        <f t="shared" si="256"/>
        <v/>
      </c>
      <c r="AI633" s="41" t="str">
        <f t="shared" si="257"/>
        <v/>
      </c>
      <c r="AJ633" s="41" t="str">
        <f t="shared" si="258"/>
        <v/>
      </c>
      <c r="AK633" s="41" t="str">
        <f t="shared" si="259"/>
        <v/>
      </c>
      <c r="AL633" s="44">
        <f t="shared" si="260"/>
        <v>630</v>
      </c>
      <c r="AM633" s="44">
        <f t="shared" si="261"/>
        <v>712.55</v>
      </c>
      <c r="AN633" s="40">
        <f t="shared" si="262"/>
        <v>499655</v>
      </c>
      <c r="AO633" s="45">
        <f t="shared" si="263"/>
        <v>2.8574476651868366E-2</v>
      </c>
      <c r="AP633" s="40">
        <f t="shared" si="264"/>
        <v>2633.7952364326629</v>
      </c>
      <c r="AQ633" s="41">
        <v>0</v>
      </c>
      <c r="AR633" s="40">
        <f t="shared" si="265"/>
        <v>410116</v>
      </c>
      <c r="AS633" s="40">
        <f t="shared" si="266"/>
        <v>9870</v>
      </c>
      <c r="AT633" s="40">
        <f t="shared" si="267"/>
        <v>28557.850000000002</v>
      </c>
      <c r="AU633" s="40">
        <f t="shared" si="268"/>
        <v>397612</v>
      </c>
      <c r="AV633" s="46">
        <f t="shared" si="269"/>
        <v>410116</v>
      </c>
      <c r="AW633" s="40">
        <f>AX633-AV633</f>
        <v>0</v>
      </c>
      <c r="AX633" s="59">
        <f>IF(D633&gt;AV633,AV633+(D633-AV633),AV633)</f>
        <v>410116</v>
      </c>
    </row>
    <row r="634" spans="1:50" ht="15" customHeight="1" x14ac:dyDescent="0.25">
      <c r="A634" s="51">
        <v>65</v>
      </c>
      <c r="B634" s="51">
        <v>200</v>
      </c>
      <c r="C634" s="52" t="s">
        <v>106</v>
      </c>
      <c r="D634" s="39">
        <v>243095</v>
      </c>
      <c r="E634" s="40">
        <v>0</v>
      </c>
      <c r="F634" s="41">
        <v>733</v>
      </c>
      <c r="G634" s="40">
        <v>671</v>
      </c>
      <c r="H634" s="42">
        <v>2.2810000000000001</v>
      </c>
      <c r="I634" s="41">
        <v>397</v>
      </c>
      <c r="J634" s="43">
        <f t="shared" si="244"/>
        <v>0.5917</v>
      </c>
      <c r="K634" s="41">
        <v>77</v>
      </c>
      <c r="L634" s="41">
        <v>321</v>
      </c>
      <c r="M634" s="41">
        <v>134</v>
      </c>
      <c r="N634" s="41">
        <f t="shared" si="243"/>
        <v>23.987500000000001</v>
      </c>
      <c r="O634" s="41">
        <f t="shared" si="245"/>
        <v>41.744500000000002</v>
      </c>
      <c r="P634" s="41">
        <v>758</v>
      </c>
      <c r="Q634" s="41">
        <v>782</v>
      </c>
      <c r="R634" s="41">
        <v>734</v>
      </c>
      <c r="S634" s="41">
        <v>768</v>
      </c>
      <c r="T634" s="57">
        <v>733</v>
      </c>
      <c r="U634" s="53">
        <f t="shared" si="246"/>
        <v>782</v>
      </c>
      <c r="V634" s="44">
        <f t="shared" si="247"/>
        <v>14.19</v>
      </c>
      <c r="W634" s="54">
        <v>311966</v>
      </c>
      <c r="X634" s="55">
        <v>627185</v>
      </c>
      <c r="Y634" s="41">
        <v>0.67678653337389982</v>
      </c>
      <c r="Z634" s="41">
        <f t="shared" si="248"/>
        <v>1083.0594000000001</v>
      </c>
      <c r="AA634" s="41">
        <f t="shared" si="249"/>
        <v>0</v>
      </c>
      <c r="AB634" s="41">
        <f t="shared" si="250"/>
        <v>0.426315</v>
      </c>
      <c r="AC634" s="41" t="str">
        <f t="shared" si="251"/>
        <v/>
      </c>
      <c r="AD634" s="41" t="str">
        <f t="shared" si="252"/>
        <v/>
      </c>
      <c r="AE634" s="41">
        <f t="shared" si="253"/>
        <v>619.55700000000002</v>
      </c>
      <c r="AF634" s="41">
        <f t="shared" si="254"/>
        <v>619.55700000000002</v>
      </c>
      <c r="AG634" s="41">
        <f t="shared" si="255"/>
        <v>0</v>
      </c>
      <c r="AH634" s="41" t="str">
        <f t="shared" si="256"/>
        <v/>
      </c>
      <c r="AI634" s="41" t="str">
        <f t="shared" si="257"/>
        <v/>
      </c>
      <c r="AJ634" s="41" t="str">
        <f t="shared" si="258"/>
        <v/>
      </c>
      <c r="AK634" s="41" t="str">
        <f t="shared" si="259"/>
        <v/>
      </c>
      <c r="AL634" s="44">
        <f t="shared" si="260"/>
        <v>619.55999999999995</v>
      </c>
      <c r="AM634" s="44">
        <f t="shared" si="261"/>
        <v>700.74</v>
      </c>
      <c r="AN634" s="40">
        <f t="shared" si="262"/>
        <v>337201</v>
      </c>
      <c r="AO634" s="45">
        <f t="shared" si="263"/>
        <v>2.8574476651868366E-2</v>
      </c>
      <c r="AP634" s="40">
        <f t="shared" si="264"/>
        <v>2689.0296998007243</v>
      </c>
      <c r="AQ634" s="41">
        <v>0</v>
      </c>
      <c r="AR634" s="40">
        <f t="shared" si="265"/>
        <v>245784</v>
      </c>
      <c r="AS634" s="40">
        <f t="shared" si="266"/>
        <v>6710</v>
      </c>
      <c r="AT634" s="40">
        <f t="shared" si="267"/>
        <v>31359.25</v>
      </c>
      <c r="AU634" s="40">
        <f t="shared" si="268"/>
        <v>236385</v>
      </c>
      <c r="AV634" s="46">
        <f t="shared" si="269"/>
        <v>245784</v>
      </c>
      <c r="AW634" s="40">
        <f>AX634-AV634</f>
        <v>0</v>
      </c>
      <c r="AX634" s="59">
        <f>IF(D634&gt;AV634,AV634+(D634-AV634),AV634)</f>
        <v>245784</v>
      </c>
    </row>
    <row r="635" spans="1:50" ht="15" customHeight="1" x14ac:dyDescent="0.25">
      <c r="A635" s="51">
        <v>65</v>
      </c>
      <c r="B635" s="51">
        <v>300</v>
      </c>
      <c r="C635" s="52" t="s">
        <v>183</v>
      </c>
      <c r="D635" s="39">
        <v>152255</v>
      </c>
      <c r="E635" s="40">
        <v>0</v>
      </c>
      <c r="F635" s="41">
        <v>505</v>
      </c>
      <c r="G635" s="40">
        <v>458</v>
      </c>
      <c r="H635" s="42">
        <v>2.3610000000000002</v>
      </c>
      <c r="I635" s="41">
        <v>61</v>
      </c>
      <c r="J635" s="43">
        <f t="shared" si="244"/>
        <v>0.13320000000000001</v>
      </c>
      <c r="K635" s="41">
        <v>70</v>
      </c>
      <c r="L635" s="41">
        <v>212</v>
      </c>
      <c r="M635" s="41">
        <v>100</v>
      </c>
      <c r="N635" s="41">
        <f t="shared" si="243"/>
        <v>33.018900000000002</v>
      </c>
      <c r="O635" s="41">
        <f t="shared" si="245"/>
        <v>47.169800000000002</v>
      </c>
      <c r="P635" s="41">
        <v>497</v>
      </c>
      <c r="Q635" s="41">
        <v>590</v>
      </c>
      <c r="R635" s="41">
        <v>562</v>
      </c>
      <c r="S635" s="41">
        <v>529</v>
      </c>
      <c r="T635" s="57">
        <v>505</v>
      </c>
      <c r="U635" s="53">
        <f t="shared" si="246"/>
        <v>590</v>
      </c>
      <c r="V635" s="44">
        <f t="shared" si="247"/>
        <v>22.37</v>
      </c>
      <c r="W635" s="54">
        <v>262526</v>
      </c>
      <c r="X635" s="55">
        <v>339551</v>
      </c>
      <c r="Y635" s="41">
        <v>0.46881800224557024</v>
      </c>
      <c r="Z635" s="41">
        <f t="shared" si="248"/>
        <v>1077.1771000000001</v>
      </c>
      <c r="AA635" s="41">
        <f t="shared" si="249"/>
        <v>0</v>
      </c>
      <c r="AB635" s="41">
        <f t="shared" si="250"/>
        <v>0.426315</v>
      </c>
      <c r="AC635" s="41" t="str">
        <f t="shared" si="251"/>
        <v/>
      </c>
      <c r="AD635" s="41" t="str">
        <f t="shared" si="252"/>
        <v/>
      </c>
      <c r="AE635" s="41">
        <f t="shared" si="253"/>
        <v>541.38599999999997</v>
      </c>
      <c r="AF635" s="41">
        <f t="shared" si="254"/>
        <v>541.38599999999997</v>
      </c>
      <c r="AG635" s="41">
        <f t="shared" si="255"/>
        <v>0</v>
      </c>
      <c r="AH635" s="41" t="str">
        <f t="shared" si="256"/>
        <v/>
      </c>
      <c r="AI635" s="41" t="str">
        <f t="shared" si="257"/>
        <v/>
      </c>
      <c r="AJ635" s="41" t="str">
        <f t="shared" si="258"/>
        <v/>
      </c>
      <c r="AK635" s="41" t="str">
        <f t="shared" si="259"/>
        <v/>
      </c>
      <c r="AL635" s="44">
        <f t="shared" si="260"/>
        <v>541.39</v>
      </c>
      <c r="AM635" s="44">
        <f t="shared" si="261"/>
        <v>612.33000000000004</v>
      </c>
      <c r="AN635" s="40">
        <f t="shared" si="262"/>
        <v>168528</v>
      </c>
      <c r="AO635" s="45">
        <f t="shared" si="263"/>
        <v>2.8574476651868366E-2</v>
      </c>
      <c r="AP635" s="40">
        <f t="shared" si="264"/>
        <v>464.99245855585394</v>
      </c>
      <c r="AQ635" s="41">
        <v>0</v>
      </c>
      <c r="AR635" s="40">
        <f t="shared" si="265"/>
        <v>152720</v>
      </c>
      <c r="AS635" s="40">
        <f t="shared" si="266"/>
        <v>4580</v>
      </c>
      <c r="AT635" s="40">
        <f t="shared" si="267"/>
        <v>16977.55</v>
      </c>
      <c r="AU635" s="40">
        <f t="shared" si="268"/>
        <v>147675</v>
      </c>
      <c r="AV635" s="46">
        <f t="shared" si="269"/>
        <v>152720</v>
      </c>
      <c r="AW635" s="40">
        <f>AX635-AV635</f>
        <v>0</v>
      </c>
      <c r="AX635" s="59">
        <f>IF(D635&gt;AV635,AV635+(D635-AV635),AV635)</f>
        <v>152720</v>
      </c>
    </row>
    <row r="636" spans="1:50" ht="15" customHeight="1" x14ac:dyDescent="0.25">
      <c r="A636" s="51">
        <v>65</v>
      </c>
      <c r="B636" s="51">
        <v>400</v>
      </c>
      <c r="C636" s="52" t="s">
        <v>253</v>
      </c>
      <c r="D636" s="39">
        <v>480636</v>
      </c>
      <c r="E636" s="40">
        <v>0</v>
      </c>
      <c r="F636" s="41">
        <v>1235</v>
      </c>
      <c r="G636" s="40">
        <v>1147</v>
      </c>
      <c r="H636" s="42">
        <v>2.2040000000000002</v>
      </c>
      <c r="I636" s="41">
        <v>301</v>
      </c>
      <c r="J636" s="43">
        <f t="shared" si="244"/>
        <v>0.26240000000000002</v>
      </c>
      <c r="K636" s="41">
        <v>188</v>
      </c>
      <c r="L636" s="41">
        <v>525</v>
      </c>
      <c r="M636" s="41">
        <v>189</v>
      </c>
      <c r="N636" s="41">
        <f t="shared" si="243"/>
        <v>35.8095</v>
      </c>
      <c r="O636" s="41">
        <f t="shared" si="245"/>
        <v>36</v>
      </c>
      <c r="P636" s="41">
        <v>1432</v>
      </c>
      <c r="Q636" s="41">
        <v>1405</v>
      </c>
      <c r="R636" s="41">
        <v>1276</v>
      </c>
      <c r="S636" s="41">
        <v>1295</v>
      </c>
      <c r="T636" s="53">
        <v>1235</v>
      </c>
      <c r="U636" s="53">
        <f t="shared" si="246"/>
        <v>1432</v>
      </c>
      <c r="V636" s="44">
        <f t="shared" si="247"/>
        <v>19.899999999999999</v>
      </c>
      <c r="W636" s="54">
        <v>421250</v>
      </c>
      <c r="X636" s="55">
        <v>475008</v>
      </c>
      <c r="Y636" s="41">
        <v>1.3042485138927284</v>
      </c>
      <c r="Z636" s="41">
        <f t="shared" si="248"/>
        <v>946.90539999999999</v>
      </c>
      <c r="AA636" s="41">
        <f t="shared" si="249"/>
        <v>0</v>
      </c>
      <c r="AB636" s="41">
        <f t="shared" si="250"/>
        <v>0.426315</v>
      </c>
      <c r="AC636" s="41" t="str">
        <f t="shared" si="251"/>
        <v/>
      </c>
      <c r="AD636" s="41" t="str">
        <f t="shared" si="252"/>
        <v/>
      </c>
      <c r="AE636" s="41">
        <f t="shared" si="253"/>
        <v>794.24900000000002</v>
      </c>
      <c r="AF636" s="41">
        <f t="shared" si="254"/>
        <v>630</v>
      </c>
      <c r="AG636" s="41">
        <f t="shared" si="255"/>
        <v>0</v>
      </c>
      <c r="AH636" s="41" t="str">
        <f t="shared" si="256"/>
        <v/>
      </c>
      <c r="AI636" s="41" t="str">
        <f t="shared" si="257"/>
        <v/>
      </c>
      <c r="AJ636" s="41" t="str">
        <f t="shared" si="258"/>
        <v/>
      </c>
      <c r="AK636" s="41" t="str">
        <f t="shared" si="259"/>
        <v/>
      </c>
      <c r="AL636" s="44">
        <f t="shared" si="260"/>
        <v>630</v>
      </c>
      <c r="AM636" s="44">
        <f t="shared" si="261"/>
        <v>712.55</v>
      </c>
      <c r="AN636" s="40">
        <f t="shared" si="262"/>
        <v>637710</v>
      </c>
      <c r="AO636" s="45">
        <f t="shared" si="263"/>
        <v>2.8574476651868366E-2</v>
      </c>
      <c r="AP636" s="40">
        <f t="shared" si="264"/>
        <v>4488.3073456155716</v>
      </c>
      <c r="AQ636" s="41">
        <v>0</v>
      </c>
      <c r="AR636" s="40">
        <f t="shared" si="265"/>
        <v>485124</v>
      </c>
      <c r="AS636" s="40">
        <f t="shared" si="266"/>
        <v>11470</v>
      </c>
      <c r="AT636" s="40">
        <f t="shared" si="267"/>
        <v>23750.400000000001</v>
      </c>
      <c r="AU636" s="40">
        <f t="shared" si="268"/>
        <v>469166</v>
      </c>
      <c r="AV636" s="46">
        <f t="shared" si="269"/>
        <v>485124</v>
      </c>
      <c r="AW636" s="40">
        <f>AX636-AV636</f>
        <v>0</v>
      </c>
      <c r="AX636" s="59">
        <f>IF(D636&gt;AV636,AV636+(D636-AV636),AV636)</f>
        <v>485124</v>
      </c>
    </row>
    <row r="637" spans="1:50" ht="15" customHeight="1" x14ac:dyDescent="0.25">
      <c r="A637" s="51">
        <v>65</v>
      </c>
      <c r="B637" s="51">
        <v>500</v>
      </c>
      <c r="C637" s="52" t="s">
        <v>277</v>
      </c>
      <c r="D637" s="39">
        <v>169530</v>
      </c>
      <c r="E637" s="40">
        <v>0</v>
      </c>
      <c r="F637" s="41">
        <v>510</v>
      </c>
      <c r="G637" s="40">
        <v>471</v>
      </c>
      <c r="H637" s="42">
        <v>2.1909999999999998</v>
      </c>
      <c r="I637" s="41">
        <v>168</v>
      </c>
      <c r="J637" s="43">
        <f t="shared" si="244"/>
        <v>0.35670000000000002</v>
      </c>
      <c r="K637" s="41">
        <v>81</v>
      </c>
      <c r="L637" s="41">
        <v>232</v>
      </c>
      <c r="M637" s="41">
        <v>73</v>
      </c>
      <c r="N637" s="41">
        <f t="shared" si="243"/>
        <v>34.913800000000002</v>
      </c>
      <c r="O637" s="41">
        <f t="shared" si="245"/>
        <v>31.465500000000002</v>
      </c>
      <c r="P637" s="41">
        <v>557</v>
      </c>
      <c r="Q637" s="41">
        <v>512</v>
      </c>
      <c r="R637" s="41">
        <v>441</v>
      </c>
      <c r="S637" s="41">
        <v>498</v>
      </c>
      <c r="T637" s="57">
        <v>510</v>
      </c>
      <c r="U637" s="53">
        <f t="shared" si="246"/>
        <v>557</v>
      </c>
      <c r="V637" s="44">
        <f t="shared" si="247"/>
        <v>15.44</v>
      </c>
      <c r="W637" s="54">
        <v>128714</v>
      </c>
      <c r="X637" s="55">
        <v>175213</v>
      </c>
      <c r="Y637" s="41">
        <v>1.0843281899375596</v>
      </c>
      <c r="Z637" s="41">
        <f t="shared" si="248"/>
        <v>470.33730000000003</v>
      </c>
      <c r="AA637" s="41">
        <f t="shared" si="249"/>
        <v>0</v>
      </c>
      <c r="AB637" s="41">
        <f t="shared" si="250"/>
        <v>0.426315</v>
      </c>
      <c r="AC637" s="41" t="str">
        <f t="shared" si="251"/>
        <v/>
      </c>
      <c r="AD637" s="41" t="str">
        <f t="shared" si="252"/>
        <v/>
      </c>
      <c r="AE637" s="41">
        <f t="shared" si="253"/>
        <v>546.15700000000004</v>
      </c>
      <c r="AF637" s="41">
        <f t="shared" si="254"/>
        <v>546.15700000000004</v>
      </c>
      <c r="AG637" s="41">
        <f t="shared" si="255"/>
        <v>0</v>
      </c>
      <c r="AH637" s="41" t="str">
        <f t="shared" si="256"/>
        <v/>
      </c>
      <c r="AI637" s="41" t="str">
        <f t="shared" si="257"/>
        <v/>
      </c>
      <c r="AJ637" s="41" t="str">
        <f t="shared" si="258"/>
        <v/>
      </c>
      <c r="AK637" s="41" t="str">
        <f t="shared" si="259"/>
        <v/>
      </c>
      <c r="AL637" s="44">
        <f t="shared" si="260"/>
        <v>546.16</v>
      </c>
      <c r="AM637" s="44">
        <f t="shared" si="261"/>
        <v>617.72</v>
      </c>
      <c r="AN637" s="40">
        <f t="shared" si="262"/>
        <v>236073</v>
      </c>
      <c r="AO637" s="45">
        <f t="shared" si="263"/>
        <v>2.8574476651868366E-2</v>
      </c>
      <c r="AP637" s="40">
        <f t="shared" si="264"/>
        <v>1901.4313998452767</v>
      </c>
      <c r="AQ637" s="41">
        <v>0</v>
      </c>
      <c r="AR637" s="40">
        <f t="shared" si="265"/>
        <v>171431</v>
      </c>
      <c r="AS637" s="40">
        <f t="shared" si="266"/>
        <v>4710</v>
      </c>
      <c r="AT637" s="40">
        <f t="shared" si="267"/>
        <v>8760.65</v>
      </c>
      <c r="AU637" s="40">
        <f t="shared" si="268"/>
        <v>164820</v>
      </c>
      <c r="AV637" s="46">
        <f t="shared" si="269"/>
        <v>171431</v>
      </c>
      <c r="AW637" s="40">
        <f>AX637-AV637</f>
        <v>0</v>
      </c>
      <c r="AX637" s="59">
        <f>IF(D637&gt;AV637,AV637+(D637-AV637),AV637)</f>
        <v>171431</v>
      </c>
    </row>
    <row r="638" spans="1:50" ht="15" customHeight="1" x14ac:dyDescent="0.25">
      <c r="A638" s="51">
        <v>65</v>
      </c>
      <c r="B638" s="51">
        <v>600</v>
      </c>
      <c r="C638" s="52" t="s">
        <v>349</v>
      </c>
      <c r="D638" s="39">
        <v>381347</v>
      </c>
      <c r="E638" s="40">
        <v>0</v>
      </c>
      <c r="F638" s="41">
        <v>1151</v>
      </c>
      <c r="G638" s="40">
        <v>1071</v>
      </c>
      <c r="H638" s="42">
        <v>2.1749999999999998</v>
      </c>
      <c r="I638" s="41">
        <v>414</v>
      </c>
      <c r="J638" s="43">
        <f t="shared" si="244"/>
        <v>0.3866</v>
      </c>
      <c r="K638" s="41">
        <v>182</v>
      </c>
      <c r="L638" s="41">
        <v>584</v>
      </c>
      <c r="M638" s="41">
        <v>164</v>
      </c>
      <c r="N638" s="41">
        <f t="shared" si="243"/>
        <v>31.164399999999997</v>
      </c>
      <c r="O638" s="41">
        <f t="shared" si="245"/>
        <v>28.0822</v>
      </c>
      <c r="P638" s="41">
        <v>1178</v>
      </c>
      <c r="Q638" s="41">
        <v>1252</v>
      </c>
      <c r="R638" s="41">
        <v>1145</v>
      </c>
      <c r="S638" s="41">
        <v>1166</v>
      </c>
      <c r="T638" s="53">
        <v>1151</v>
      </c>
      <c r="U638" s="53">
        <f t="shared" si="246"/>
        <v>1252</v>
      </c>
      <c r="V638" s="44">
        <f t="shared" si="247"/>
        <v>14.46</v>
      </c>
      <c r="W638" s="54">
        <v>510840</v>
      </c>
      <c r="X638" s="55">
        <v>791981</v>
      </c>
      <c r="Y638" s="41">
        <v>1.5546276662285694</v>
      </c>
      <c r="Z638" s="41">
        <f t="shared" si="248"/>
        <v>740.37019999999995</v>
      </c>
      <c r="AA638" s="41">
        <f t="shared" si="249"/>
        <v>0</v>
      </c>
      <c r="AB638" s="41">
        <f t="shared" si="250"/>
        <v>0.426315</v>
      </c>
      <c r="AC638" s="41" t="str">
        <f t="shared" si="251"/>
        <v/>
      </c>
      <c r="AD638" s="41" t="str">
        <f t="shared" si="252"/>
        <v/>
      </c>
      <c r="AE638" s="41">
        <f t="shared" si="253"/>
        <v>766.35699999999997</v>
      </c>
      <c r="AF638" s="41">
        <f t="shared" si="254"/>
        <v>630</v>
      </c>
      <c r="AG638" s="41">
        <f t="shared" si="255"/>
        <v>0</v>
      </c>
      <c r="AH638" s="41" t="str">
        <f t="shared" si="256"/>
        <v/>
      </c>
      <c r="AI638" s="41" t="str">
        <f t="shared" si="257"/>
        <v/>
      </c>
      <c r="AJ638" s="41" t="str">
        <f t="shared" si="258"/>
        <v/>
      </c>
      <c r="AK638" s="41" t="str">
        <f t="shared" si="259"/>
        <v/>
      </c>
      <c r="AL638" s="44">
        <f t="shared" si="260"/>
        <v>630</v>
      </c>
      <c r="AM638" s="44">
        <f t="shared" si="261"/>
        <v>712.55</v>
      </c>
      <c r="AN638" s="40">
        <f t="shared" si="262"/>
        <v>545362</v>
      </c>
      <c r="AO638" s="45">
        <f t="shared" si="263"/>
        <v>2.8574476651868366E-2</v>
      </c>
      <c r="AP638" s="40">
        <f t="shared" si="264"/>
        <v>4686.6427880561905</v>
      </c>
      <c r="AQ638" s="41">
        <v>0</v>
      </c>
      <c r="AR638" s="40">
        <f t="shared" si="265"/>
        <v>386034</v>
      </c>
      <c r="AS638" s="40">
        <f t="shared" si="266"/>
        <v>10710</v>
      </c>
      <c r="AT638" s="40">
        <f t="shared" si="267"/>
        <v>39599.050000000003</v>
      </c>
      <c r="AU638" s="40">
        <f t="shared" si="268"/>
        <v>370637</v>
      </c>
      <c r="AV638" s="46">
        <f t="shared" si="269"/>
        <v>386034</v>
      </c>
      <c r="AW638" s="40">
        <f>AX638-AV638</f>
        <v>0</v>
      </c>
      <c r="AX638" s="59">
        <f>IF(D638&gt;AV638,AV638+(D638-AV638),AV638)</f>
        <v>386034</v>
      </c>
    </row>
    <row r="639" spans="1:50" ht="15" customHeight="1" x14ac:dyDescent="0.25">
      <c r="A639" s="51">
        <v>65</v>
      </c>
      <c r="B639" s="51">
        <v>700</v>
      </c>
      <c r="C639" s="52" t="s">
        <v>540</v>
      </c>
      <c r="D639" s="39">
        <v>142294</v>
      </c>
      <c r="E639" s="40">
        <v>0</v>
      </c>
      <c r="F639" s="41">
        <v>411</v>
      </c>
      <c r="G639" s="40">
        <v>368</v>
      </c>
      <c r="H639" s="42">
        <v>2.056</v>
      </c>
      <c r="I639" s="41">
        <v>651</v>
      </c>
      <c r="J639" s="43">
        <f t="shared" si="244"/>
        <v>1.7689999999999999</v>
      </c>
      <c r="K639" s="41">
        <v>88</v>
      </c>
      <c r="L639" s="41">
        <v>192</v>
      </c>
      <c r="M639" s="41">
        <v>48</v>
      </c>
      <c r="N639" s="41">
        <f t="shared" si="243"/>
        <v>45.833300000000001</v>
      </c>
      <c r="O639" s="41">
        <f t="shared" si="245"/>
        <v>25</v>
      </c>
      <c r="P639" s="41">
        <v>591</v>
      </c>
      <c r="Q639" s="41">
        <v>549</v>
      </c>
      <c r="R639" s="41">
        <v>448</v>
      </c>
      <c r="S639" s="41">
        <v>442</v>
      </c>
      <c r="T639" s="57">
        <v>411</v>
      </c>
      <c r="U639" s="53">
        <f t="shared" si="246"/>
        <v>591</v>
      </c>
      <c r="V639" s="44">
        <f t="shared" si="247"/>
        <v>37.729999999999997</v>
      </c>
      <c r="W639" s="54">
        <v>128813</v>
      </c>
      <c r="X639" s="55">
        <v>191357</v>
      </c>
      <c r="Y639" s="41">
        <v>1.2242496876433404</v>
      </c>
      <c r="Z639" s="41">
        <f t="shared" si="248"/>
        <v>335.7158</v>
      </c>
      <c r="AA639" s="41">
        <f t="shared" si="249"/>
        <v>0</v>
      </c>
      <c r="AB639" s="41">
        <f t="shared" si="250"/>
        <v>0.426315</v>
      </c>
      <c r="AC639" s="41" t="str">
        <f t="shared" si="251"/>
        <v/>
      </c>
      <c r="AD639" s="41" t="str">
        <f t="shared" si="252"/>
        <v/>
      </c>
      <c r="AE639" s="41">
        <f t="shared" si="253"/>
        <v>508.35599999999999</v>
      </c>
      <c r="AF639" s="41">
        <f t="shared" si="254"/>
        <v>508.35599999999999</v>
      </c>
      <c r="AG639" s="41">
        <f t="shared" si="255"/>
        <v>0</v>
      </c>
      <c r="AH639" s="41" t="str">
        <f t="shared" si="256"/>
        <v/>
      </c>
      <c r="AI639" s="41" t="str">
        <f t="shared" si="257"/>
        <v/>
      </c>
      <c r="AJ639" s="41" t="str">
        <f t="shared" si="258"/>
        <v/>
      </c>
      <c r="AK639" s="41" t="str">
        <f t="shared" si="259"/>
        <v/>
      </c>
      <c r="AL639" s="44">
        <f t="shared" si="260"/>
        <v>508.36</v>
      </c>
      <c r="AM639" s="44">
        <f t="shared" si="261"/>
        <v>574.97</v>
      </c>
      <c r="AN639" s="40">
        <f t="shared" si="262"/>
        <v>156674</v>
      </c>
      <c r="AO639" s="45">
        <f t="shared" si="263"/>
        <v>2.8574476651868366E-2</v>
      </c>
      <c r="AP639" s="40">
        <f t="shared" si="264"/>
        <v>410.9009742538671</v>
      </c>
      <c r="AQ639" s="41">
        <v>0</v>
      </c>
      <c r="AR639" s="40">
        <f t="shared" si="265"/>
        <v>142705</v>
      </c>
      <c r="AS639" s="40">
        <f t="shared" si="266"/>
        <v>3680</v>
      </c>
      <c r="AT639" s="40">
        <f t="shared" si="267"/>
        <v>9567.85</v>
      </c>
      <c r="AU639" s="40">
        <f t="shared" si="268"/>
        <v>138614</v>
      </c>
      <c r="AV639" s="46">
        <f t="shared" si="269"/>
        <v>142705</v>
      </c>
      <c r="AW639" s="40">
        <f>AX639-AV639</f>
        <v>0</v>
      </c>
      <c r="AX639" s="59">
        <f>IF(D639&gt;AV639,AV639+(D639-AV639),AV639)</f>
        <v>142705</v>
      </c>
    </row>
    <row r="640" spans="1:50" ht="15" customHeight="1" x14ac:dyDescent="0.25">
      <c r="A640" s="51">
        <v>65</v>
      </c>
      <c r="B640" s="51">
        <v>800</v>
      </c>
      <c r="C640" s="52" t="s">
        <v>590</v>
      </c>
      <c r="D640" s="39">
        <v>839827</v>
      </c>
      <c r="E640" s="40">
        <v>0</v>
      </c>
      <c r="F640" s="41">
        <v>2484</v>
      </c>
      <c r="G640" s="40">
        <v>2428</v>
      </c>
      <c r="H640" s="42">
        <v>2.177</v>
      </c>
      <c r="I640" s="41">
        <v>1385</v>
      </c>
      <c r="J640" s="43">
        <f t="shared" si="244"/>
        <v>0.57040000000000002</v>
      </c>
      <c r="K640" s="41">
        <v>265</v>
      </c>
      <c r="L640" s="41">
        <v>1189</v>
      </c>
      <c r="M640" s="41">
        <v>362</v>
      </c>
      <c r="N640" s="41">
        <f t="shared" si="243"/>
        <v>22.287599999999998</v>
      </c>
      <c r="O640" s="41">
        <f t="shared" si="245"/>
        <v>30.445800000000002</v>
      </c>
      <c r="P640" s="41">
        <v>2553</v>
      </c>
      <c r="Q640" s="41">
        <v>2802</v>
      </c>
      <c r="R640" s="41">
        <v>2623</v>
      </c>
      <c r="S640" s="41">
        <v>2570</v>
      </c>
      <c r="T640" s="53">
        <v>2484</v>
      </c>
      <c r="U640" s="53">
        <f t="shared" si="246"/>
        <v>2802</v>
      </c>
      <c r="V640" s="44">
        <f t="shared" si="247"/>
        <v>13.35</v>
      </c>
      <c r="W640" s="54">
        <v>1446303</v>
      </c>
      <c r="X640" s="55">
        <v>1294638</v>
      </c>
      <c r="Y640" s="41">
        <v>2.3394274413626626</v>
      </c>
      <c r="Z640" s="41">
        <f t="shared" si="248"/>
        <v>1061.7982999999999</v>
      </c>
      <c r="AA640" s="41">
        <f t="shared" si="249"/>
        <v>0</v>
      </c>
      <c r="AB640" s="41">
        <f t="shared" si="250"/>
        <v>0.426315</v>
      </c>
      <c r="AC640" s="41" t="str">
        <f t="shared" si="251"/>
        <v/>
      </c>
      <c r="AD640" s="41" t="str">
        <f t="shared" si="252"/>
        <v/>
      </c>
      <c r="AE640" s="41">
        <f t="shared" si="253"/>
        <v>1264.376</v>
      </c>
      <c r="AF640" s="41">
        <f t="shared" si="254"/>
        <v>630</v>
      </c>
      <c r="AG640" s="41">
        <f t="shared" si="255"/>
        <v>0</v>
      </c>
      <c r="AH640" s="41" t="str">
        <f t="shared" si="256"/>
        <v/>
      </c>
      <c r="AI640" s="41" t="str">
        <f t="shared" si="257"/>
        <v/>
      </c>
      <c r="AJ640" s="41" t="str">
        <f t="shared" si="258"/>
        <v/>
      </c>
      <c r="AK640" s="41" t="str">
        <f t="shared" si="259"/>
        <v/>
      </c>
      <c r="AL640" s="44">
        <f t="shared" si="260"/>
        <v>630</v>
      </c>
      <c r="AM640" s="44">
        <f t="shared" si="261"/>
        <v>712.55</v>
      </c>
      <c r="AN640" s="40">
        <f t="shared" si="262"/>
        <v>1113491</v>
      </c>
      <c r="AO640" s="45">
        <f t="shared" si="263"/>
        <v>2.8574476651868366E-2</v>
      </c>
      <c r="AP640" s="40">
        <f t="shared" si="264"/>
        <v>7819.8055784569042</v>
      </c>
      <c r="AQ640" s="41">
        <v>0</v>
      </c>
      <c r="AR640" s="40">
        <f t="shared" si="265"/>
        <v>847647</v>
      </c>
      <c r="AS640" s="40">
        <f t="shared" si="266"/>
        <v>24280</v>
      </c>
      <c r="AT640" s="40">
        <f t="shared" si="267"/>
        <v>64731.9</v>
      </c>
      <c r="AU640" s="40">
        <f t="shared" si="268"/>
        <v>815547</v>
      </c>
      <c r="AV640" s="46">
        <f t="shared" si="269"/>
        <v>847647</v>
      </c>
      <c r="AW640" s="40">
        <f>AX640-AV640</f>
        <v>0</v>
      </c>
      <c r="AX640" s="59">
        <f>IF(D640&gt;AV640,AV640+(D640-AV640),AV640)</f>
        <v>847647</v>
      </c>
    </row>
    <row r="641" spans="1:50" ht="15" customHeight="1" x14ac:dyDescent="0.25">
      <c r="A641" s="51">
        <v>65</v>
      </c>
      <c r="B641" s="51">
        <v>900</v>
      </c>
      <c r="C641" s="52" t="s">
        <v>645</v>
      </c>
      <c r="D641" s="39">
        <v>486298</v>
      </c>
      <c r="E641" s="40">
        <v>0</v>
      </c>
      <c r="F641" s="41">
        <v>1287</v>
      </c>
      <c r="G641" s="40">
        <v>1225</v>
      </c>
      <c r="H641" s="42">
        <v>2.2669999999999999</v>
      </c>
      <c r="I641" s="41">
        <v>397</v>
      </c>
      <c r="J641" s="43">
        <f t="shared" si="244"/>
        <v>0.3241</v>
      </c>
      <c r="K641" s="41">
        <v>176</v>
      </c>
      <c r="L641" s="41">
        <v>639</v>
      </c>
      <c r="M641" s="41">
        <v>205</v>
      </c>
      <c r="N641" s="41">
        <f t="shared" si="243"/>
        <v>27.542999999999999</v>
      </c>
      <c r="O641" s="41">
        <f t="shared" si="245"/>
        <v>32.081400000000002</v>
      </c>
      <c r="P641" s="41">
        <v>1252</v>
      </c>
      <c r="Q641" s="41">
        <v>1493</v>
      </c>
      <c r="R641" s="41">
        <v>1315</v>
      </c>
      <c r="S641" s="41">
        <v>1323</v>
      </c>
      <c r="T641" s="53">
        <v>1287</v>
      </c>
      <c r="U641" s="53">
        <f t="shared" si="246"/>
        <v>1493</v>
      </c>
      <c r="V641" s="44">
        <f t="shared" si="247"/>
        <v>17.95</v>
      </c>
      <c r="W641" s="54">
        <v>488745</v>
      </c>
      <c r="X641" s="55">
        <v>795502</v>
      </c>
      <c r="Y641" s="41">
        <v>1.3922890762428244</v>
      </c>
      <c r="Z641" s="41">
        <f t="shared" si="248"/>
        <v>924.37699999999995</v>
      </c>
      <c r="AA641" s="41">
        <f t="shared" si="249"/>
        <v>0</v>
      </c>
      <c r="AB641" s="41">
        <f t="shared" si="250"/>
        <v>0.426315</v>
      </c>
      <c r="AC641" s="41" t="str">
        <f t="shared" si="251"/>
        <v/>
      </c>
      <c r="AD641" s="41" t="str">
        <f t="shared" si="252"/>
        <v/>
      </c>
      <c r="AE641" s="41">
        <f t="shared" si="253"/>
        <v>822.875</v>
      </c>
      <c r="AF641" s="41">
        <f t="shared" si="254"/>
        <v>630</v>
      </c>
      <c r="AG641" s="41">
        <f t="shared" si="255"/>
        <v>0</v>
      </c>
      <c r="AH641" s="41" t="str">
        <f t="shared" si="256"/>
        <v/>
      </c>
      <c r="AI641" s="41" t="str">
        <f t="shared" si="257"/>
        <v/>
      </c>
      <c r="AJ641" s="41" t="str">
        <f t="shared" si="258"/>
        <v/>
      </c>
      <c r="AK641" s="41" t="str">
        <f t="shared" si="259"/>
        <v/>
      </c>
      <c r="AL641" s="44">
        <f t="shared" si="260"/>
        <v>630</v>
      </c>
      <c r="AM641" s="44">
        <f t="shared" si="261"/>
        <v>712.55</v>
      </c>
      <c r="AN641" s="40">
        <f t="shared" si="262"/>
        <v>664514</v>
      </c>
      <c r="AO641" s="45">
        <f t="shared" si="263"/>
        <v>2.8574476651868366E-2</v>
      </c>
      <c r="AP641" s="40">
        <f t="shared" si="264"/>
        <v>5092.4289309893729</v>
      </c>
      <c r="AQ641" s="41">
        <v>0</v>
      </c>
      <c r="AR641" s="40">
        <f t="shared" si="265"/>
        <v>491390</v>
      </c>
      <c r="AS641" s="40">
        <f t="shared" si="266"/>
        <v>12250</v>
      </c>
      <c r="AT641" s="40">
        <f t="shared" si="267"/>
        <v>39775.100000000006</v>
      </c>
      <c r="AU641" s="40">
        <f t="shared" si="268"/>
        <v>474048</v>
      </c>
      <c r="AV641" s="46">
        <f t="shared" si="269"/>
        <v>491390</v>
      </c>
      <c r="AW641" s="40">
        <f>AX641-AV641</f>
        <v>0</v>
      </c>
      <c r="AX641" s="59">
        <f>IF(D641&gt;AV641,AV641+(D641-AV641),AV641)</f>
        <v>491390</v>
      </c>
    </row>
    <row r="642" spans="1:50" ht="15" customHeight="1" x14ac:dyDescent="0.25">
      <c r="A642" s="51">
        <v>65</v>
      </c>
      <c r="B642" s="51">
        <v>1000</v>
      </c>
      <c r="C642" s="52" t="s">
        <v>676</v>
      </c>
      <c r="D642" s="39">
        <v>215688</v>
      </c>
      <c r="E642" s="40">
        <v>0</v>
      </c>
      <c r="F642" s="41">
        <v>548</v>
      </c>
      <c r="G642" s="40">
        <v>501</v>
      </c>
      <c r="H642" s="42">
        <v>2.2570000000000001</v>
      </c>
      <c r="I642" s="41">
        <v>116</v>
      </c>
      <c r="J642" s="43">
        <f t="shared" si="244"/>
        <v>0.23150000000000001</v>
      </c>
      <c r="K642" s="41">
        <v>146</v>
      </c>
      <c r="L642" s="41">
        <v>291</v>
      </c>
      <c r="M642" s="41">
        <v>76</v>
      </c>
      <c r="N642" s="41">
        <f t="shared" si="243"/>
        <v>50.171799999999998</v>
      </c>
      <c r="O642" s="41">
        <f t="shared" si="245"/>
        <v>26.116800000000001</v>
      </c>
      <c r="P642" s="41">
        <v>707</v>
      </c>
      <c r="Q642" s="41">
        <v>666</v>
      </c>
      <c r="R642" s="41">
        <v>603</v>
      </c>
      <c r="S642" s="41">
        <v>549</v>
      </c>
      <c r="T642" s="57">
        <v>548</v>
      </c>
      <c r="U642" s="53">
        <f t="shared" si="246"/>
        <v>707</v>
      </c>
      <c r="V642" s="44">
        <f t="shared" si="247"/>
        <v>29.14</v>
      </c>
      <c r="W642" s="54">
        <v>132591</v>
      </c>
      <c r="X642" s="55">
        <v>419487</v>
      </c>
      <c r="Y642" s="41">
        <v>0.98866365404009593</v>
      </c>
      <c r="Z642" s="41">
        <f t="shared" si="248"/>
        <v>554.28359999999998</v>
      </c>
      <c r="AA642" s="41">
        <f t="shared" si="249"/>
        <v>0</v>
      </c>
      <c r="AB642" s="41">
        <f t="shared" si="250"/>
        <v>0.426315</v>
      </c>
      <c r="AC642" s="41" t="str">
        <f t="shared" si="251"/>
        <v/>
      </c>
      <c r="AD642" s="41" t="str">
        <f t="shared" si="252"/>
        <v/>
      </c>
      <c r="AE642" s="41">
        <f t="shared" si="253"/>
        <v>557.16700000000003</v>
      </c>
      <c r="AF642" s="41">
        <f t="shared" si="254"/>
        <v>557.16700000000003</v>
      </c>
      <c r="AG642" s="41">
        <f t="shared" si="255"/>
        <v>0</v>
      </c>
      <c r="AH642" s="41" t="str">
        <f t="shared" si="256"/>
        <v/>
      </c>
      <c r="AI642" s="41" t="str">
        <f t="shared" si="257"/>
        <v/>
      </c>
      <c r="AJ642" s="41" t="str">
        <f t="shared" si="258"/>
        <v/>
      </c>
      <c r="AK642" s="41" t="str">
        <f t="shared" si="259"/>
        <v/>
      </c>
      <c r="AL642" s="44">
        <f t="shared" si="260"/>
        <v>557.16999999999996</v>
      </c>
      <c r="AM642" s="44">
        <f t="shared" si="261"/>
        <v>630.17999999999995</v>
      </c>
      <c r="AN642" s="40">
        <f t="shared" si="262"/>
        <v>259195</v>
      </c>
      <c r="AO642" s="45">
        <f t="shared" si="263"/>
        <v>2.8574476651868366E-2</v>
      </c>
      <c r="AP642" s="40">
        <f t="shared" si="264"/>
        <v>1243.189755692837</v>
      </c>
      <c r="AQ642" s="41">
        <v>0</v>
      </c>
      <c r="AR642" s="40">
        <f t="shared" si="265"/>
        <v>216931</v>
      </c>
      <c r="AS642" s="40">
        <f t="shared" si="266"/>
        <v>5010</v>
      </c>
      <c r="AT642" s="40">
        <f t="shared" si="267"/>
        <v>20974.350000000002</v>
      </c>
      <c r="AU642" s="40">
        <f t="shared" si="268"/>
        <v>210678</v>
      </c>
      <c r="AV642" s="46">
        <f t="shared" si="269"/>
        <v>216931</v>
      </c>
      <c r="AW642" s="40">
        <f>AX642-AV642</f>
        <v>0</v>
      </c>
      <c r="AX642" s="59">
        <f>IF(D642&gt;AV642,AV642+(D642-AV642),AV642)</f>
        <v>216931</v>
      </c>
    </row>
    <row r="643" spans="1:50" ht="15" customHeight="1" x14ac:dyDescent="0.25">
      <c r="A643" s="51">
        <v>66</v>
      </c>
      <c r="B643" s="51">
        <v>200</v>
      </c>
      <c r="C643" s="52" t="s">
        <v>213</v>
      </c>
      <c r="D643" s="39">
        <v>174159</v>
      </c>
      <c r="E643" s="40">
        <v>0</v>
      </c>
      <c r="F643" s="41">
        <v>1367</v>
      </c>
      <c r="G643" s="40">
        <v>1627</v>
      </c>
      <c r="H643" s="42">
        <v>2.6160000000000001</v>
      </c>
      <c r="I643" s="41">
        <v>829</v>
      </c>
      <c r="J643" s="43">
        <f t="shared" si="244"/>
        <v>0.50949999999999995</v>
      </c>
      <c r="K643" s="41">
        <v>77</v>
      </c>
      <c r="L643" s="41">
        <v>591</v>
      </c>
      <c r="M643" s="41">
        <v>43</v>
      </c>
      <c r="N643" s="41">
        <f t="shared" ref="N643:N706" si="270">ROUND(K643/L643,6)*100</f>
        <v>13.028799999999999</v>
      </c>
      <c r="O643" s="41">
        <f t="shared" si="245"/>
        <v>7.2758000000000003</v>
      </c>
      <c r="P643" s="41">
        <v>460</v>
      </c>
      <c r="Q643" s="41">
        <v>422</v>
      </c>
      <c r="R643" s="41">
        <v>473</v>
      </c>
      <c r="S643" s="41">
        <v>547</v>
      </c>
      <c r="T643" s="53">
        <v>1367</v>
      </c>
      <c r="U643" s="53">
        <f t="shared" si="246"/>
        <v>1367</v>
      </c>
      <c r="V643" s="44">
        <f t="shared" si="247"/>
        <v>0</v>
      </c>
      <c r="W643" s="54">
        <v>2367322</v>
      </c>
      <c r="X643" s="55">
        <v>1099180</v>
      </c>
      <c r="Y643" s="41">
        <v>1.9180583076060584</v>
      </c>
      <c r="Z643" s="41">
        <f t="shared" si="248"/>
        <v>712.69989999999996</v>
      </c>
      <c r="AA643" s="41">
        <f t="shared" si="249"/>
        <v>0</v>
      </c>
      <c r="AB643" s="41">
        <f t="shared" si="250"/>
        <v>0.426315</v>
      </c>
      <c r="AC643" s="41" t="str">
        <f t="shared" si="251"/>
        <v/>
      </c>
      <c r="AD643" s="41" t="str">
        <f t="shared" si="252"/>
        <v/>
      </c>
      <c r="AE643" s="41">
        <f t="shared" si="253"/>
        <v>970.40899999999999</v>
      </c>
      <c r="AF643" s="41">
        <f t="shared" si="254"/>
        <v>630</v>
      </c>
      <c r="AG643" s="41">
        <f t="shared" si="255"/>
        <v>0</v>
      </c>
      <c r="AH643" s="41" t="str">
        <f t="shared" si="256"/>
        <v/>
      </c>
      <c r="AI643" s="41" t="str">
        <f t="shared" si="257"/>
        <v/>
      </c>
      <c r="AJ643" s="41" t="str">
        <f t="shared" si="258"/>
        <v/>
      </c>
      <c r="AK643" s="41" t="str">
        <f t="shared" si="259"/>
        <v/>
      </c>
      <c r="AL643" s="44">
        <f t="shared" si="260"/>
        <v>630</v>
      </c>
      <c r="AM643" s="44">
        <f t="shared" si="261"/>
        <v>712.55</v>
      </c>
      <c r="AN643" s="40">
        <f t="shared" si="262"/>
        <v>150094</v>
      </c>
      <c r="AO643" s="45">
        <f t="shared" si="263"/>
        <v>2.8574476651868366E-2</v>
      </c>
      <c r="AP643" s="40">
        <f t="shared" si="264"/>
        <v>-687.64478062721219</v>
      </c>
      <c r="AQ643" s="41">
        <v>0</v>
      </c>
      <c r="AR643" s="40">
        <f t="shared" si="265"/>
        <v>150094</v>
      </c>
      <c r="AS643" s="40">
        <f t="shared" si="266"/>
        <v>16270</v>
      </c>
      <c r="AT643" s="40">
        <f t="shared" si="267"/>
        <v>54959</v>
      </c>
      <c r="AU643" s="40">
        <f t="shared" si="268"/>
        <v>157889</v>
      </c>
      <c r="AV643" s="46">
        <f t="shared" si="269"/>
        <v>157889</v>
      </c>
      <c r="AW643" s="40">
        <f>AX643-AV643</f>
        <v>16270</v>
      </c>
      <c r="AX643" s="59">
        <f>IF(D643&gt;AV643,AV643+(D643-AV643),AV643)</f>
        <v>174159</v>
      </c>
    </row>
    <row r="644" spans="1:50" ht="15" customHeight="1" x14ac:dyDescent="0.25">
      <c r="A644" s="51">
        <v>66</v>
      </c>
      <c r="B644" s="51">
        <v>300</v>
      </c>
      <c r="C644" s="52" t="s">
        <v>256</v>
      </c>
      <c r="D644" s="39">
        <v>5988340</v>
      </c>
      <c r="E644" s="40">
        <v>0</v>
      </c>
      <c r="F644" s="41">
        <v>23352</v>
      </c>
      <c r="G644" s="40">
        <v>23912</v>
      </c>
      <c r="H644" s="42">
        <v>2.4620000000000002</v>
      </c>
      <c r="I644" s="41">
        <v>13009</v>
      </c>
      <c r="J644" s="43">
        <f t="shared" si="244"/>
        <v>0.54400000000000004</v>
      </c>
      <c r="K644" s="41">
        <v>2176</v>
      </c>
      <c r="L644" s="41">
        <v>9076</v>
      </c>
      <c r="M644" s="41">
        <v>1995</v>
      </c>
      <c r="N644" s="41">
        <f t="shared" si="270"/>
        <v>23.975300000000001</v>
      </c>
      <c r="O644" s="41">
        <f t="shared" si="245"/>
        <v>21.981000000000002</v>
      </c>
      <c r="P644" s="41">
        <v>16595</v>
      </c>
      <c r="Q644" s="41">
        <v>16241</v>
      </c>
      <c r="R644" s="41">
        <v>17085</v>
      </c>
      <c r="S644" s="41">
        <v>20818</v>
      </c>
      <c r="T644" s="53">
        <v>23352</v>
      </c>
      <c r="U644" s="53">
        <f t="shared" si="246"/>
        <v>23352</v>
      </c>
      <c r="V644" s="44">
        <f t="shared" si="247"/>
        <v>0</v>
      </c>
      <c r="W644" s="54">
        <v>20746338</v>
      </c>
      <c r="X644" s="55">
        <v>9752679</v>
      </c>
      <c r="Y644" s="41">
        <v>15.661530478133489</v>
      </c>
      <c r="Z644" s="41">
        <f t="shared" si="248"/>
        <v>1491.0419999999999</v>
      </c>
      <c r="AA644" s="41">
        <f t="shared" si="249"/>
        <v>0</v>
      </c>
      <c r="AB644" s="41">
        <f t="shared" si="250"/>
        <v>0.426315</v>
      </c>
      <c r="AC644" s="41" t="str">
        <f t="shared" si="251"/>
        <v/>
      </c>
      <c r="AD644" s="41" t="str">
        <f t="shared" si="252"/>
        <v/>
      </c>
      <c r="AE644" s="41" t="str">
        <f t="shared" si="253"/>
        <v/>
      </c>
      <c r="AF644" s="41" t="str">
        <f t="shared" si="254"/>
        <v/>
      </c>
      <c r="AG644" s="41">
        <f t="shared" si="255"/>
        <v>0</v>
      </c>
      <c r="AH644" s="41">
        <f t="shared" si="256"/>
        <v>602.07625435</v>
      </c>
      <c r="AI644" s="41" t="str">
        <f t="shared" si="257"/>
        <v/>
      </c>
      <c r="AJ644" s="41" t="str">
        <f t="shared" si="258"/>
        <v/>
      </c>
      <c r="AK644" s="41" t="str">
        <f t="shared" si="259"/>
        <v/>
      </c>
      <c r="AL644" s="44">
        <f t="shared" si="260"/>
        <v>602.08000000000004</v>
      </c>
      <c r="AM644" s="44">
        <f t="shared" si="261"/>
        <v>680.97</v>
      </c>
      <c r="AN644" s="40">
        <f t="shared" si="262"/>
        <v>7438880</v>
      </c>
      <c r="AO644" s="45">
        <f t="shared" si="263"/>
        <v>2.8574476651868366E-2</v>
      </c>
      <c r="AP644" s="40">
        <f t="shared" si="264"/>
        <v>41448.421362601141</v>
      </c>
      <c r="AQ644" s="41">
        <v>0</v>
      </c>
      <c r="AR644" s="40">
        <f t="shared" si="265"/>
        <v>6029788</v>
      </c>
      <c r="AS644" s="40">
        <f t="shared" si="266"/>
        <v>239120</v>
      </c>
      <c r="AT644" s="40">
        <f t="shared" si="267"/>
        <v>487633.95</v>
      </c>
      <c r="AU644" s="40">
        <f t="shared" si="268"/>
        <v>5749220</v>
      </c>
      <c r="AV644" s="46">
        <f t="shared" si="269"/>
        <v>6029788</v>
      </c>
      <c r="AW644" s="40">
        <f>AX644-AV644</f>
        <v>0</v>
      </c>
      <c r="AX644" s="59">
        <f>IF(D644&gt;AV644,AV644+(D644-AV644),AV644)</f>
        <v>6029788</v>
      </c>
    </row>
    <row r="645" spans="1:50" ht="15" customHeight="1" x14ac:dyDescent="0.25">
      <c r="A645" s="51">
        <v>66</v>
      </c>
      <c r="B645" s="51">
        <v>400</v>
      </c>
      <c r="C645" s="52" t="s">
        <v>467</v>
      </c>
      <c r="D645" s="39">
        <v>501757</v>
      </c>
      <c r="E645" s="40">
        <v>0</v>
      </c>
      <c r="F645" s="41">
        <v>3674</v>
      </c>
      <c r="G645" s="40">
        <v>4270</v>
      </c>
      <c r="H645" s="42">
        <v>2.8769999999999998</v>
      </c>
      <c r="I645" s="41">
        <v>526</v>
      </c>
      <c r="J645" s="43">
        <f t="shared" si="244"/>
        <v>0.1232</v>
      </c>
      <c r="K645" s="41">
        <v>127</v>
      </c>
      <c r="L645" s="41">
        <v>1374</v>
      </c>
      <c r="M645" s="41">
        <v>137</v>
      </c>
      <c r="N645" s="41">
        <f t="shared" si="270"/>
        <v>9.2431000000000001</v>
      </c>
      <c r="O645" s="41">
        <f t="shared" si="245"/>
        <v>9.9709000000000003</v>
      </c>
      <c r="P645" s="41">
        <v>622</v>
      </c>
      <c r="Q645" s="41">
        <v>1160</v>
      </c>
      <c r="R645" s="41">
        <v>1252</v>
      </c>
      <c r="S645" s="41">
        <v>1491</v>
      </c>
      <c r="T645" s="53">
        <v>3674</v>
      </c>
      <c r="U645" s="53">
        <f t="shared" si="246"/>
        <v>3674</v>
      </c>
      <c r="V645" s="44">
        <f t="shared" si="247"/>
        <v>0</v>
      </c>
      <c r="W645" s="54">
        <v>4290461</v>
      </c>
      <c r="X645" s="55">
        <v>2092355</v>
      </c>
      <c r="Y645" s="41">
        <v>2.7714170876467383</v>
      </c>
      <c r="Z645" s="41">
        <f t="shared" si="248"/>
        <v>1325.6756</v>
      </c>
      <c r="AA645" s="41">
        <f t="shared" si="249"/>
        <v>0</v>
      </c>
      <c r="AB645" s="41">
        <f t="shared" si="250"/>
        <v>0.426315</v>
      </c>
      <c r="AC645" s="41" t="str">
        <f t="shared" si="251"/>
        <v/>
      </c>
      <c r="AD645" s="41" t="str">
        <f t="shared" si="252"/>
        <v/>
      </c>
      <c r="AE645" s="41" t="str">
        <f t="shared" si="253"/>
        <v/>
      </c>
      <c r="AF645" s="41" t="str">
        <f t="shared" si="254"/>
        <v/>
      </c>
      <c r="AG645" s="41">
        <f t="shared" si="255"/>
        <v>534.04307729000004</v>
      </c>
      <c r="AH645" s="41" t="str">
        <f t="shared" si="256"/>
        <v/>
      </c>
      <c r="AI645" s="41" t="str">
        <f t="shared" si="257"/>
        <v/>
      </c>
      <c r="AJ645" s="41" t="str">
        <f t="shared" si="258"/>
        <v/>
      </c>
      <c r="AK645" s="41" t="str">
        <f t="shared" si="259"/>
        <v/>
      </c>
      <c r="AL645" s="44">
        <f t="shared" si="260"/>
        <v>534.04</v>
      </c>
      <c r="AM645" s="44">
        <f t="shared" si="261"/>
        <v>604.02</v>
      </c>
      <c r="AN645" s="40">
        <f t="shared" si="262"/>
        <v>750078</v>
      </c>
      <c r="AO645" s="45">
        <f t="shared" si="263"/>
        <v>2.8574476651868366E-2</v>
      </c>
      <c r="AP645" s="40">
        <f t="shared" si="264"/>
        <v>7095.6426166686042</v>
      </c>
      <c r="AQ645" s="41">
        <v>0</v>
      </c>
      <c r="AR645" s="40">
        <f t="shared" si="265"/>
        <v>508853</v>
      </c>
      <c r="AS645" s="40">
        <f t="shared" si="266"/>
        <v>42700</v>
      </c>
      <c r="AT645" s="40">
        <f t="shared" si="267"/>
        <v>104617.75</v>
      </c>
      <c r="AU645" s="40">
        <f t="shared" si="268"/>
        <v>459057</v>
      </c>
      <c r="AV645" s="46">
        <f t="shared" si="269"/>
        <v>508853</v>
      </c>
      <c r="AW645" s="40">
        <f>AX645-AV645</f>
        <v>0</v>
      </c>
      <c r="AX645" s="59">
        <f>IF(D645&gt;AV645,AV645+(D645-AV645),AV645)</f>
        <v>508853</v>
      </c>
    </row>
    <row r="646" spans="1:50" ht="15" customHeight="1" x14ac:dyDescent="0.25">
      <c r="A646" s="51">
        <v>66</v>
      </c>
      <c r="B646" s="51">
        <v>500</v>
      </c>
      <c r="C646" s="52" t="s">
        <v>539</v>
      </c>
      <c r="D646" s="39">
        <v>322105</v>
      </c>
      <c r="E646" s="40">
        <v>0</v>
      </c>
      <c r="F646" s="41">
        <v>987</v>
      </c>
      <c r="G646" s="40">
        <v>997</v>
      </c>
      <c r="H646" s="42">
        <v>2.4279999999999999</v>
      </c>
      <c r="I646" s="41">
        <v>110</v>
      </c>
      <c r="J646" s="43">
        <f t="shared" si="244"/>
        <v>0.1103</v>
      </c>
      <c r="K646" s="41">
        <v>127</v>
      </c>
      <c r="L646" s="41">
        <v>416</v>
      </c>
      <c r="M646" s="41">
        <v>73</v>
      </c>
      <c r="N646" s="41">
        <f t="shared" si="270"/>
        <v>30.5288</v>
      </c>
      <c r="O646" s="41">
        <f t="shared" si="245"/>
        <v>17.548099999999998</v>
      </c>
      <c r="P646" s="41">
        <v>659</v>
      </c>
      <c r="Q646" s="41">
        <v>639</v>
      </c>
      <c r="R646" s="41">
        <v>784</v>
      </c>
      <c r="S646" s="41">
        <v>981</v>
      </c>
      <c r="T646" s="57">
        <v>987</v>
      </c>
      <c r="U646" s="53">
        <f t="shared" si="246"/>
        <v>987</v>
      </c>
      <c r="V646" s="44">
        <f t="shared" si="247"/>
        <v>0</v>
      </c>
      <c r="W646" s="54">
        <v>563440</v>
      </c>
      <c r="X646" s="55">
        <v>407315</v>
      </c>
      <c r="Y646" s="41">
        <v>1.0264947173500418</v>
      </c>
      <c r="Z646" s="41">
        <f t="shared" si="248"/>
        <v>961.52470000000005</v>
      </c>
      <c r="AA646" s="41">
        <f t="shared" si="249"/>
        <v>0</v>
      </c>
      <c r="AB646" s="41">
        <f t="shared" si="250"/>
        <v>0.426315</v>
      </c>
      <c r="AC646" s="41" t="str">
        <f t="shared" si="251"/>
        <v/>
      </c>
      <c r="AD646" s="41" t="str">
        <f t="shared" si="252"/>
        <v/>
      </c>
      <c r="AE646" s="41">
        <f t="shared" si="253"/>
        <v>739.19900000000007</v>
      </c>
      <c r="AF646" s="41">
        <f t="shared" si="254"/>
        <v>630</v>
      </c>
      <c r="AG646" s="41">
        <f t="shared" si="255"/>
        <v>0</v>
      </c>
      <c r="AH646" s="41" t="str">
        <f t="shared" si="256"/>
        <v/>
      </c>
      <c r="AI646" s="41" t="str">
        <f t="shared" si="257"/>
        <v/>
      </c>
      <c r="AJ646" s="41" t="str">
        <f t="shared" si="258"/>
        <v/>
      </c>
      <c r="AK646" s="41" t="str">
        <f t="shared" si="259"/>
        <v/>
      </c>
      <c r="AL646" s="44">
        <f t="shared" si="260"/>
        <v>630</v>
      </c>
      <c r="AM646" s="44">
        <f t="shared" si="261"/>
        <v>712.55</v>
      </c>
      <c r="AN646" s="40">
        <f t="shared" si="262"/>
        <v>470209</v>
      </c>
      <c r="AO646" s="45">
        <f t="shared" si="263"/>
        <v>2.8574476651868366E-2</v>
      </c>
      <c r="AP646" s="40">
        <f t="shared" si="264"/>
        <v>4231.9942900483129</v>
      </c>
      <c r="AQ646" s="41">
        <v>0</v>
      </c>
      <c r="AR646" s="40">
        <f t="shared" si="265"/>
        <v>326337</v>
      </c>
      <c r="AS646" s="40">
        <f t="shared" si="266"/>
        <v>9970</v>
      </c>
      <c r="AT646" s="40">
        <f t="shared" si="267"/>
        <v>20365.75</v>
      </c>
      <c r="AU646" s="40">
        <f t="shared" si="268"/>
        <v>312135</v>
      </c>
      <c r="AV646" s="46">
        <f t="shared" si="269"/>
        <v>326337</v>
      </c>
      <c r="AW646" s="40">
        <f>AX646-AV646</f>
        <v>0</v>
      </c>
      <c r="AX646" s="59">
        <f>IF(D646&gt;AV646,AV646+(D646-AV646),AV646)</f>
        <v>326337</v>
      </c>
    </row>
    <row r="647" spans="1:50" ht="15" customHeight="1" x14ac:dyDescent="0.25">
      <c r="A647" s="51">
        <v>66</v>
      </c>
      <c r="B647" s="51">
        <v>600</v>
      </c>
      <c r="C647" s="52" t="s">
        <v>552</v>
      </c>
      <c r="D647" s="39">
        <v>38813</v>
      </c>
      <c r="E647" s="40">
        <v>0</v>
      </c>
      <c r="F647" s="41">
        <v>295</v>
      </c>
      <c r="G647" s="40">
        <v>310</v>
      </c>
      <c r="H647" s="42">
        <v>2.6960000000000002</v>
      </c>
      <c r="I647" s="41">
        <v>129</v>
      </c>
      <c r="J647" s="43">
        <f t="shared" si="244"/>
        <v>0.41610000000000003</v>
      </c>
      <c r="K647" s="41">
        <v>60</v>
      </c>
      <c r="L647" s="41">
        <v>127</v>
      </c>
      <c r="M647" s="41">
        <v>21</v>
      </c>
      <c r="N647" s="41">
        <f t="shared" si="270"/>
        <v>47.244100000000003</v>
      </c>
      <c r="O647" s="41">
        <f t="shared" si="245"/>
        <v>16.535399999999999</v>
      </c>
      <c r="P647" s="41">
        <v>231</v>
      </c>
      <c r="Q647" s="41">
        <v>255</v>
      </c>
      <c r="R647" s="41">
        <v>210</v>
      </c>
      <c r="S647" s="41">
        <v>233</v>
      </c>
      <c r="T647" s="57">
        <v>295</v>
      </c>
      <c r="U647" s="53">
        <f t="shared" si="246"/>
        <v>295</v>
      </c>
      <c r="V647" s="44">
        <f t="shared" si="247"/>
        <v>0</v>
      </c>
      <c r="W647" s="54">
        <v>268693</v>
      </c>
      <c r="X647" s="55">
        <v>124920</v>
      </c>
      <c r="Y647" s="41">
        <v>1.4163007705055004</v>
      </c>
      <c r="Z647" s="41">
        <f t="shared" si="248"/>
        <v>208.28909999999999</v>
      </c>
      <c r="AA647" s="41">
        <f t="shared" si="249"/>
        <v>0</v>
      </c>
      <c r="AB647" s="41">
        <f t="shared" si="250"/>
        <v>0.426315</v>
      </c>
      <c r="AC647" s="41" t="str">
        <f t="shared" si="251"/>
        <v/>
      </c>
      <c r="AD647" s="41" t="str">
        <f t="shared" si="252"/>
        <v/>
      </c>
      <c r="AE647" s="41">
        <f t="shared" si="253"/>
        <v>487.07</v>
      </c>
      <c r="AF647" s="41">
        <f t="shared" si="254"/>
        <v>487.07</v>
      </c>
      <c r="AG647" s="41">
        <f t="shared" si="255"/>
        <v>0</v>
      </c>
      <c r="AH647" s="41" t="str">
        <f t="shared" si="256"/>
        <v/>
      </c>
      <c r="AI647" s="41" t="str">
        <f t="shared" si="257"/>
        <v/>
      </c>
      <c r="AJ647" s="41" t="str">
        <f t="shared" si="258"/>
        <v/>
      </c>
      <c r="AK647" s="41" t="str">
        <f t="shared" si="259"/>
        <v/>
      </c>
      <c r="AL647" s="44">
        <f t="shared" si="260"/>
        <v>487.07</v>
      </c>
      <c r="AM647" s="44">
        <f t="shared" si="261"/>
        <v>550.89</v>
      </c>
      <c r="AN647" s="40">
        <f t="shared" si="262"/>
        <v>56228</v>
      </c>
      <c r="AO647" s="45">
        <f t="shared" si="263"/>
        <v>2.8574476651868366E-2</v>
      </c>
      <c r="AP647" s="40">
        <f t="shared" si="264"/>
        <v>497.62451089228762</v>
      </c>
      <c r="AQ647" s="41">
        <v>0</v>
      </c>
      <c r="AR647" s="40">
        <f t="shared" si="265"/>
        <v>39311</v>
      </c>
      <c r="AS647" s="40">
        <f t="shared" si="266"/>
        <v>3100</v>
      </c>
      <c r="AT647" s="40">
        <f t="shared" si="267"/>
        <v>6246</v>
      </c>
      <c r="AU647" s="40">
        <f t="shared" si="268"/>
        <v>35713</v>
      </c>
      <c r="AV647" s="46">
        <f t="shared" si="269"/>
        <v>39311</v>
      </c>
      <c r="AW647" s="40">
        <f>AX647-AV647</f>
        <v>0</v>
      </c>
      <c r="AX647" s="59">
        <f>IF(D647&gt;AV647,AV647+(D647-AV647),AV647)</f>
        <v>39311</v>
      </c>
    </row>
    <row r="648" spans="1:50" ht="15" customHeight="1" x14ac:dyDescent="0.25">
      <c r="A648" s="51">
        <v>66</v>
      </c>
      <c r="B648" s="51">
        <v>9700</v>
      </c>
      <c r="C648" s="52" t="s">
        <v>576</v>
      </c>
      <c r="D648" s="39">
        <v>3269418</v>
      </c>
      <c r="E648" s="40">
        <v>0</v>
      </c>
      <c r="F648" s="41">
        <v>20007</v>
      </c>
      <c r="G648" s="40">
        <v>20494</v>
      </c>
      <c r="H648" s="42">
        <v>2.399</v>
      </c>
      <c r="I648" s="41">
        <v>10265</v>
      </c>
      <c r="J648" s="43">
        <f t="shared" si="244"/>
        <v>0.50090000000000001</v>
      </c>
      <c r="K648" s="41">
        <v>968</v>
      </c>
      <c r="L648" s="41">
        <v>6891</v>
      </c>
      <c r="M648" s="41">
        <v>1139</v>
      </c>
      <c r="N648" s="41">
        <f t="shared" si="270"/>
        <v>14.047299999999998</v>
      </c>
      <c r="O648" s="41">
        <f t="shared" si="245"/>
        <v>16.5288</v>
      </c>
      <c r="P648" s="41">
        <v>10235</v>
      </c>
      <c r="Q648" s="41">
        <v>12562</v>
      </c>
      <c r="R648" s="41">
        <v>14684</v>
      </c>
      <c r="S648" s="41">
        <v>17147</v>
      </c>
      <c r="T648" s="53">
        <v>20007</v>
      </c>
      <c r="U648" s="53">
        <f t="shared" si="246"/>
        <v>20007</v>
      </c>
      <c r="V648" s="44">
        <f t="shared" si="247"/>
        <v>0</v>
      </c>
      <c r="W648" s="54">
        <v>18988313</v>
      </c>
      <c r="X648" s="55">
        <v>9710900</v>
      </c>
      <c r="Y648" s="41">
        <v>8.6149893358579259</v>
      </c>
      <c r="Z648" s="41">
        <f t="shared" si="248"/>
        <v>2322.3476000000001</v>
      </c>
      <c r="AA648" s="41">
        <f t="shared" si="249"/>
        <v>0</v>
      </c>
      <c r="AB648" s="41">
        <f t="shared" si="250"/>
        <v>0.426315</v>
      </c>
      <c r="AC648" s="41" t="str">
        <f t="shared" si="251"/>
        <v/>
      </c>
      <c r="AD648" s="41" t="str">
        <f t="shared" si="252"/>
        <v/>
      </c>
      <c r="AE648" s="41" t="str">
        <f t="shared" si="253"/>
        <v/>
      </c>
      <c r="AF648" s="41" t="str">
        <f t="shared" si="254"/>
        <v/>
      </c>
      <c r="AG648" s="41">
        <f t="shared" si="255"/>
        <v>0</v>
      </c>
      <c r="AH648" s="41">
        <f t="shared" si="256"/>
        <v>537.37429321499997</v>
      </c>
      <c r="AI648" s="41" t="str">
        <f t="shared" si="257"/>
        <v/>
      </c>
      <c r="AJ648" s="41" t="str">
        <f t="shared" si="258"/>
        <v/>
      </c>
      <c r="AK648" s="41" t="str">
        <f t="shared" si="259"/>
        <v/>
      </c>
      <c r="AL648" s="44">
        <f t="shared" si="260"/>
        <v>537.37</v>
      </c>
      <c r="AM648" s="44">
        <f t="shared" si="261"/>
        <v>607.78</v>
      </c>
      <c r="AN648" s="40">
        <f t="shared" si="262"/>
        <v>4360841</v>
      </c>
      <c r="AO648" s="45">
        <f t="shared" si="263"/>
        <v>2.8574476651868366E-2</v>
      </c>
      <c r="AP648" s="40">
        <f t="shared" si="264"/>
        <v>31186.841030812127</v>
      </c>
      <c r="AQ648" s="41">
        <v>0</v>
      </c>
      <c r="AR648" s="40">
        <f t="shared" si="265"/>
        <v>3300605</v>
      </c>
      <c r="AS648" s="40">
        <f t="shared" si="266"/>
        <v>204940</v>
      </c>
      <c r="AT648" s="40">
        <f t="shared" si="267"/>
        <v>485545</v>
      </c>
      <c r="AU648" s="40">
        <f t="shared" si="268"/>
        <v>3064478</v>
      </c>
      <c r="AV648" s="46">
        <f t="shared" si="269"/>
        <v>3300605</v>
      </c>
      <c r="AW648" s="40">
        <f>AX648-AV648</f>
        <v>0</v>
      </c>
      <c r="AX648" s="59">
        <f>IF(D648&gt;AV648,AV648+(D648-AV648),AV648)</f>
        <v>3300605</v>
      </c>
    </row>
    <row r="649" spans="1:50" ht="15" customHeight="1" x14ac:dyDescent="0.25">
      <c r="A649" s="51">
        <v>67</v>
      </c>
      <c r="B649" s="51">
        <v>200</v>
      </c>
      <c r="C649" s="52" t="s">
        <v>49</v>
      </c>
      <c r="D649" s="39">
        <v>56072</v>
      </c>
      <c r="E649" s="40">
        <v>0</v>
      </c>
      <c r="F649" s="41">
        <v>297</v>
      </c>
      <c r="G649" s="40">
        <v>280</v>
      </c>
      <c r="H649" s="42">
        <v>2.4780000000000002</v>
      </c>
      <c r="I649" s="41">
        <v>29</v>
      </c>
      <c r="J649" s="43">
        <f t="shared" si="244"/>
        <v>0.1036</v>
      </c>
      <c r="K649" s="41">
        <v>44</v>
      </c>
      <c r="L649" s="41">
        <v>187</v>
      </c>
      <c r="M649" s="41">
        <v>32</v>
      </c>
      <c r="N649" s="41">
        <f t="shared" si="270"/>
        <v>23.529399999999999</v>
      </c>
      <c r="O649" s="41">
        <f t="shared" si="245"/>
        <v>17.112300000000001</v>
      </c>
      <c r="P649" s="41">
        <v>235</v>
      </c>
      <c r="Q649" s="41">
        <v>260</v>
      </c>
      <c r="R649" s="41">
        <v>249</v>
      </c>
      <c r="S649" s="41">
        <v>250</v>
      </c>
      <c r="T649" s="57">
        <v>297</v>
      </c>
      <c r="U649" s="53">
        <f t="shared" si="246"/>
        <v>297</v>
      </c>
      <c r="V649" s="44">
        <f t="shared" si="247"/>
        <v>5.72</v>
      </c>
      <c r="W649" s="54">
        <v>159264</v>
      </c>
      <c r="X649" s="55">
        <v>120354</v>
      </c>
      <c r="Y649" s="41">
        <v>0.49591001966032278</v>
      </c>
      <c r="Z649" s="41">
        <f t="shared" si="248"/>
        <v>598.899</v>
      </c>
      <c r="AA649" s="41">
        <f t="shared" si="249"/>
        <v>0</v>
      </c>
      <c r="AB649" s="41">
        <f t="shared" si="250"/>
        <v>0.426315</v>
      </c>
      <c r="AC649" s="41" t="str">
        <f t="shared" si="251"/>
        <v/>
      </c>
      <c r="AD649" s="41" t="str">
        <f t="shared" si="252"/>
        <v/>
      </c>
      <c r="AE649" s="41">
        <f t="shared" si="253"/>
        <v>476.06</v>
      </c>
      <c r="AF649" s="41">
        <f t="shared" si="254"/>
        <v>476.06</v>
      </c>
      <c r="AG649" s="41">
        <f t="shared" si="255"/>
        <v>0</v>
      </c>
      <c r="AH649" s="41" t="str">
        <f t="shared" si="256"/>
        <v/>
      </c>
      <c r="AI649" s="41" t="str">
        <f t="shared" si="257"/>
        <v/>
      </c>
      <c r="AJ649" s="41" t="str">
        <f t="shared" si="258"/>
        <v/>
      </c>
      <c r="AK649" s="41" t="str">
        <f t="shared" si="259"/>
        <v/>
      </c>
      <c r="AL649" s="44">
        <f t="shared" si="260"/>
        <v>476.06</v>
      </c>
      <c r="AM649" s="44">
        <f t="shared" si="261"/>
        <v>538.44000000000005</v>
      </c>
      <c r="AN649" s="40">
        <f t="shared" si="262"/>
        <v>82867</v>
      </c>
      <c r="AO649" s="45">
        <f t="shared" si="263"/>
        <v>2.8574476651868366E-2</v>
      </c>
      <c r="AP649" s="40">
        <f t="shared" si="264"/>
        <v>765.65310188681292</v>
      </c>
      <c r="AQ649" s="41">
        <v>0</v>
      </c>
      <c r="AR649" s="40">
        <f t="shared" si="265"/>
        <v>56838</v>
      </c>
      <c r="AS649" s="40">
        <f t="shared" si="266"/>
        <v>2800</v>
      </c>
      <c r="AT649" s="40">
        <f t="shared" si="267"/>
        <v>6017.7000000000007</v>
      </c>
      <c r="AU649" s="40">
        <f t="shared" si="268"/>
        <v>53272</v>
      </c>
      <c r="AV649" s="46">
        <f t="shared" si="269"/>
        <v>56838</v>
      </c>
      <c r="AW649" s="40">
        <f>AX649-AV649</f>
        <v>0</v>
      </c>
      <c r="AX649" s="59">
        <f>IF(D649&gt;AV649,AV649+(D649-AV649),AV649)</f>
        <v>56838</v>
      </c>
    </row>
    <row r="650" spans="1:50" ht="15" customHeight="1" x14ac:dyDescent="0.25">
      <c r="A650" s="51">
        <v>67</v>
      </c>
      <c r="B650" s="51">
        <v>400</v>
      </c>
      <c r="C650" s="52" t="s">
        <v>339</v>
      </c>
      <c r="D650" s="39">
        <v>39333</v>
      </c>
      <c r="E650" s="40">
        <v>0</v>
      </c>
      <c r="F650" s="41">
        <v>198</v>
      </c>
      <c r="G650" s="40">
        <v>182</v>
      </c>
      <c r="H650" s="42">
        <v>2.2200000000000002</v>
      </c>
      <c r="I650" s="41">
        <v>0</v>
      </c>
      <c r="J650" s="43">
        <f t="shared" si="244"/>
        <v>0</v>
      </c>
      <c r="K650" s="41">
        <v>51</v>
      </c>
      <c r="L650" s="41">
        <v>112</v>
      </c>
      <c r="M650" s="41">
        <v>47</v>
      </c>
      <c r="N650" s="41">
        <f t="shared" si="270"/>
        <v>45.535699999999999</v>
      </c>
      <c r="O650" s="41">
        <f t="shared" si="245"/>
        <v>41.964300000000001</v>
      </c>
      <c r="P650" s="41">
        <v>274</v>
      </c>
      <c r="Q650" s="41">
        <v>279</v>
      </c>
      <c r="R650" s="41">
        <v>234</v>
      </c>
      <c r="S650" s="41">
        <v>222</v>
      </c>
      <c r="T650" s="57">
        <v>198</v>
      </c>
      <c r="U650" s="53">
        <f t="shared" si="246"/>
        <v>279</v>
      </c>
      <c r="V650" s="44">
        <f t="shared" si="247"/>
        <v>34.770000000000003</v>
      </c>
      <c r="W650" s="54">
        <v>113088</v>
      </c>
      <c r="X650" s="55">
        <v>56798</v>
      </c>
      <c r="Y650" s="41">
        <v>1.7428617429887705</v>
      </c>
      <c r="Z650" s="41">
        <f t="shared" si="248"/>
        <v>113.6063</v>
      </c>
      <c r="AA650" s="41">
        <f t="shared" si="249"/>
        <v>0</v>
      </c>
      <c r="AB650" s="41">
        <f t="shared" si="250"/>
        <v>0.426315</v>
      </c>
      <c r="AC650" s="41" t="str">
        <f t="shared" si="251"/>
        <v/>
      </c>
      <c r="AD650" s="41" t="str">
        <f t="shared" si="252"/>
        <v/>
      </c>
      <c r="AE650" s="41">
        <f t="shared" si="253"/>
        <v>440.09399999999999</v>
      </c>
      <c r="AF650" s="41">
        <f t="shared" si="254"/>
        <v>440.09399999999999</v>
      </c>
      <c r="AG650" s="41">
        <f t="shared" si="255"/>
        <v>0</v>
      </c>
      <c r="AH650" s="41" t="str">
        <f t="shared" si="256"/>
        <v/>
      </c>
      <c r="AI650" s="41" t="str">
        <f t="shared" si="257"/>
        <v/>
      </c>
      <c r="AJ650" s="41" t="str">
        <f t="shared" si="258"/>
        <v/>
      </c>
      <c r="AK650" s="41" t="str">
        <f t="shared" si="259"/>
        <v/>
      </c>
      <c r="AL650" s="44">
        <f t="shared" si="260"/>
        <v>440.09</v>
      </c>
      <c r="AM650" s="44">
        <f t="shared" si="261"/>
        <v>497.76</v>
      </c>
      <c r="AN650" s="40">
        <f t="shared" si="262"/>
        <v>42381</v>
      </c>
      <c r="AO650" s="45">
        <f t="shared" si="263"/>
        <v>2.8574476651868366E-2</v>
      </c>
      <c r="AP650" s="40">
        <f t="shared" si="264"/>
        <v>87.09500483489478</v>
      </c>
      <c r="AQ650" s="41">
        <v>0</v>
      </c>
      <c r="AR650" s="40">
        <f t="shared" si="265"/>
        <v>39420</v>
      </c>
      <c r="AS650" s="40">
        <f t="shared" si="266"/>
        <v>1820</v>
      </c>
      <c r="AT650" s="40">
        <f t="shared" si="267"/>
        <v>2839.9</v>
      </c>
      <c r="AU650" s="40">
        <f t="shared" si="268"/>
        <v>37513</v>
      </c>
      <c r="AV650" s="46">
        <f t="shared" si="269"/>
        <v>39420</v>
      </c>
      <c r="AW650" s="40">
        <f>AX650-AV650</f>
        <v>0</v>
      </c>
      <c r="AX650" s="59">
        <f>IF(D650&gt;AV650,AV650+(D650-AV650),AV650)</f>
        <v>39420</v>
      </c>
    </row>
    <row r="651" spans="1:50" ht="15" customHeight="1" x14ac:dyDescent="0.25">
      <c r="A651" s="51">
        <v>67</v>
      </c>
      <c r="B651" s="51">
        <v>500</v>
      </c>
      <c r="C651" s="52" t="s">
        <v>363</v>
      </c>
      <c r="D651" s="39">
        <v>211568</v>
      </c>
      <c r="E651" s="40">
        <v>0</v>
      </c>
      <c r="F651" s="41">
        <v>686</v>
      </c>
      <c r="G651" s="40">
        <v>662</v>
      </c>
      <c r="H651" s="42">
        <v>2.347</v>
      </c>
      <c r="I651" s="41">
        <v>138</v>
      </c>
      <c r="J651" s="43">
        <f t="shared" si="244"/>
        <v>0.20849999999999999</v>
      </c>
      <c r="K651" s="41">
        <v>66</v>
      </c>
      <c r="L651" s="41">
        <v>328</v>
      </c>
      <c r="M651" s="41">
        <v>103</v>
      </c>
      <c r="N651" s="41">
        <f t="shared" si="270"/>
        <v>20.122</v>
      </c>
      <c r="O651" s="41">
        <f t="shared" si="245"/>
        <v>31.402400000000004</v>
      </c>
      <c r="P651" s="41">
        <v>571</v>
      </c>
      <c r="Q651" s="41">
        <v>598</v>
      </c>
      <c r="R651" s="41">
        <v>607</v>
      </c>
      <c r="S651" s="41">
        <v>565</v>
      </c>
      <c r="T651" s="57">
        <v>686</v>
      </c>
      <c r="U651" s="53">
        <f t="shared" si="246"/>
        <v>686</v>
      </c>
      <c r="V651" s="44">
        <f t="shared" si="247"/>
        <v>3.5</v>
      </c>
      <c r="W651" s="54">
        <v>350463</v>
      </c>
      <c r="X651" s="55">
        <v>131861</v>
      </c>
      <c r="Y651" s="41">
        <v>0.53793144987544339</v>
      </c>
      <c r="Z651" s="41">
        <f t="shared" si="248"/>
        <v>1275.2554</v>
      </c>
      <c r="AA651" s="41">
        <f t="shared" si="249"/>
        <v>0</v>
      </c>
      <c r="AB651" s="41">
        <f t="shared" si="250"/>
        <v>0.426315</v>
      </c>
      <c r="AC651" s="41" t="str">
        <f t="shared" si="251"/>
        <v/>
      </c>
      <c r="AD651" s="41" t="str">
        <f t="shared" si="252"/>
        <v/>
      </c>
      <c r="AE651" s="41">
        <f t="shared" si="253"/>
        <v>616.25400000000002</v>
      </c>
      <c r="AF651" s="41">
        <f t="shared" si="254"/>
        <v>616.25400000000002</v>
      </c>
      <c r="AG651" s="41">
        <f t="shared" si="255"/>
        <v>0</v>
      </c>
      <c r="AH651" s="41" t="str">
        <f t="shared" si="256"/>
        <v/>
      </c>
      <c r="AI651" s="41" t="str">
        <f t="shared" si="257"/>
        <v/>
      </c>
      <c r="AJ651" s="41" t="str">
        <f t="shared" si="258"/>
        <v/>
      </c>
      <c r="AK651" s="41" t="str">
        <f t="shared" si="259"/>
        <v/>
      </c>
      <c r="AL651" s="44">
        <f t="shared" si="260"/>
        <v>616.25</v>
      </c>
      <c r="AM651" s="44">
        <f t="shared" si="261"/>
        <v>697</v>
      </c>
      <c r="AN651" s="40">
        <f t="shared" si="262"/>
        <v>312006</v>
      </c>
      <c r="AO651" s="45">
        <f t="shared" si="263"/>
        <v>2.8574476651868366E-2</v>
      </c>
      <c r="AP651" s="40">
        <f t="shared" si="264"/>
        <v>2869.9632859603548</v>
      </c>
      <c r="AQ651" s="41">
        <v>0</v>
      </c>
      <c r="AR651" s="40">
        <f t="shared" si="265"/>
        <v>214438</v>
      </c>
      <c r="AS651" s="40">
        <f t="shared" si="266"/>
        <v>6620</v>
      </c>
      <c r="AT651" s="40">
        <f t="shared" si="267"/>
        <v>6593.05</v>
      </c>
      <c r="AU651" s="40">
        <f t="shared" si="268"/>
        <v>204975</v>
      </c>
      <c r="AV651" s="46">
        <f t="shared" si="269"/>
        <v>214438</v>
      </c>
      <c r="AW651" s="40">
        <f>AX651-AV651</f>
        <v>0</v>
      </c>
      <c r="AX651" s="59">
        <f>IF(D651&gt;AV651,AV651+(D651-AV651),AV651)</f>
        <v>214438</v>
      </c>
    </row>
    <row r="652" spans="1:50" ht="15" customHeight="1" x14ac:dyDescent="0.25">
      <c r="A652" s="51">
        <v>67</v>
      </c>
      <c r="B652" s="51">
        <v>800</v>
      </c>
      <c r="C652" s="52" t="s">
        <v>406</v>
      </c>
      <c r="D652" s="39">
        <v>8157</v>
      </c>
      <c r="E652" s="40">
        <v>0</v>
      </c>
      <c r="F652" s="41">
        <v>68</v>
      </c>
      <c r="G652" s="40">
        <v>59</v>
      </c>
      <c r="H652" s="42">
        <v>2.1850000000000001</v>
      </c>
      <c r="I652" s="41">
        <v>0</v>
      </c>
      <c r="J652" s="43">
        <f t="shared" ref="J652:J715" si="271">ROUND(I652/G652,4)</f>
        <v>0</v>
      </c>
      <c r="K652" s="41">
        <v>12</v>
      </c>
      <c r="L652" s="41">
        <v>35</v>
      </c>
      <c r="M652" s="41">
        <v>21</v>
      </c>
      <c r="N652" s="41">
        <f t="shared" si="270"/>
        <v>34.285700000000006</v>
      </c>
      <c r="O652" s="41">
        <f t="shared" ref="O652:O715" si="272">ROUND(M652/L652,6)*100</f>
        <v>60</v>
      </c>
      <c r="P652" s="41">
        <v>89</v>
      </c>
      <c r="Q652" s="41">
        <v>95</v>
      </c>
      <c r="R652" s="41">
        <v>81</v>
      </c>
      <c r="S652" s="41">
        <v>61</v>
      </c>
      <c r="T652" s="57">
        <v>68</v>
      </c>
      <c r="U652" s="53">
        <f t="shared" ref="U652:U715" si="273">MAX(P652:T652)</f>
        <v>95</v>
      </c>
      <c r="V652" s="44">
        <f t="shared" ref="V652:V715" si="274">ROUND(IF(100*(1-(G652/U652))&lt;0,0,100*(1-G652/U652)),2)</f>
        <v>37.89</v>
      </c>
      <c r="W652" s="54">
        <v>49293</v>
      </c>
      <c r="X652" s="55">
        <v>15504</v>
      </c>
      <c r="Y652" s="41">
        <v>1.0544554646585236</v>
      </c>
      <c r="Z652" s="41">
        <f t="shared" ref="Z652:Z715" si="275">ROUND(T652/Y652,4)</f>
        <v>64.488299999999995</v>
      </c>
      <c r="AA652" s="41">
        <f t="shared" ref="AA652:AA715" si="276">IF((AND(G652&gt;=10000,Z652&lt;150)),100,IF(AND(G652&lt;10000,Z652&lt;30),200,0))</f>
        <v>0</v>
      </c>
      <c r="AB652" s="41">
        <f t="shared" ref="AB652:AB715" si="277">ROUND(X$11/W$11,6)</f>
        <v>0.426315</v>
      </c>
      <c r="AC652" s="41" t="str">
        <f t="shared" ref="AC652:AC715" si="278">IF(AND(2500&lt;=G652,G652&lt;3000),(G652-2500)*0.002,"")</f>
        <v/>
      </c>
      <c r="AD652" s="41" t="str">
        <f t="shared" ref="AD652:AD715" si="279">IF(AND(10000&lt;=G652,G652&lt;11000),(11000-G652)*0.001,"")</f>
        <v/>
      </c>
      <c r="AE652" s="41">
        <f t="shared" ref="AE652:AE715" si="280">IF(G652&lt;2500, 410+(0.367*MAX(0,(G652-100))+AA652),"")</f>
        <v>410</v>
      </c>
      <c r="AF652" s="41">
        <f t="shared" ref="AF652:AF715" si="281">IF(AND(AE652&lt;&gt;"",AE652&gt;630+AA652),630+AA652,AE652)</f>
        <v>410</v>
      </c>
      <c r="AG652" s="41">
        <f t="shared" ref="AG652:AG715" si="282">IF((AND(2500&lt;=G652,G652&lt;11000)),1.15*(572.62+(5.026*N652)-(53.768*H652)+(14.022*V652)+AA652),0)</f>
        <v>0</v>
      </c>
      <c r="AH652" s="41" t="str">
        <f t="shared" ref="AH652:AH715" si="283">IF(G652&gt;=10000,1.15*((4.59*N652)+(0.622*O652)+(169.415*J652)+AA652+307.664),"")</f>
        <v/>
      </c>
      <c r="AI652" s="41" t="str">
        <f t="shared" ref="AI652:AI715" si="284">IF(AND(2500&lt;=G652,G652&lt;3000),(AC652*AG652)+(630*(1-AC652)),"")</f>
        <v/>
      </c>
      <c r="AJ652" s="41" t="str">
        <f t="shared" ref="AJ652:AJ715" si="285">IF(AND(10000&lt;=G652,G652&lt;11000),(AD652*AG652)+(AH652*(1-AD652)),"")</f>
        <v/>
      </c>
      <c r="AK652" s="41" t="str">
        <f t="shared" ref="AK652:AK715" si="286">IF(AND(AC652="",AD652=""),"",1)</f>
        <v/>
      </c>
      <c r="AL652" s="44">
        <f t="shared" ref="AL652:AL715" si="287">ROUND(IF(AK652="",MAX(AF652,AG652,AH652),MAX(AI652,AJ652)),2)</f>
        <v>410</v>
      </c>
      <c r="AM652" s="44">
        <f t="shared" ref="AM652:AM715" si="288">ROUND(AL652*AM$2,2)</f>
        <v>463.72</v>
      </c>
      <c r="AN652" s="40">
        <f t="shared" ref="AN652:AN715" si="289">ROUND(IF((AM652*G652)-(W652*AB652)&lt;0,0,(AM652*G652)-(W652*AB652)),0)</f>
        <v>6345</v>
      </c>
      <c r="AO652" s="45">
        <f t="shared" ref="AO652:AO715" si="290">$AO$11</f>
        <v>2.8574476651868366E-2</v>
      </c>
      <c r="AP652" s="40">
        <f t="shared" ref="AP652:AP715" si="291">(AN652-(D652-E652))*AO652</f>
        <v>-51.776951693185481</v>
      </c>
      <c r="AQ652" s="41">
        <v>0</v>
      </c>
      <c r="AR652" s="40">
        <f t="shared" ref="AR652:AR715" si="292">ROUND(MAX(IF((D652-E652)&lt;AN652,D652-E652+AP652+AQ652,AN652+AQ652),0),0)</f>
        <v>6345</v>
      </c>
      <c r="AS652" s="40">
        <f t="shared" ref="AS652:AS715" si="293">10*G652</f>
        <v>590</v>
      </c>
      <c r="AT652" s="40">
        <f t="shared" ref="AT652:AT715" si="294">0.05*X652</f>
        <v>775.2</v>
      </c>
      <c r="AU652" s="40">
        <f t="shared" ref="AU652:AU715" si="295">ROUND(MAX(D652-(IF(AND(E652&gt;0,AQ652=0),E652,0))-MIN(AS652:AT652)),0)</f>
        <v>7567</v>
      </c>
      <c r="AV652" s="46">
        <f t="shared" ref="AV652:AV715" si="296">MAX(AR652,AU652)</f>
        <v>7567</v>
      </c>
      <c r="AW652" s="40">
        <f>AX652-AV652</f>
        <v>590</v>
      </c>
      <c r="AX652" s="59">
        <f>IF(D652&gt;AV652,AV652+(D652-AV652),AV652)</f>
        <v>8157</v>
      </c>
    </row>
    <row r="653" spans="1:50" ht="15" customHeight="1" x14ac:dyDescent="0.25">
      <c r="A653" s="51">
        <v>67</v>
      </c>
      <c r="B653" s="51">
        <v>900</v>
      </c>
      <c r="C653" s="52" t="s">
        <v>472</v>
      </c>
      <c r="D653" s="39">
        <v>1516952</v>
      </c>
      <c r="E653" s="40">
        <v>0</v>
      </c>
      <c r="F653" s="41">
        <v>4745</v>
      </c>
      <c r="G653" s="40">
        <v>4746</v>
      </c>
      <c r="H653" s="42">
        <v>2.17</v>
      </c>
      <c r="I653" s="41">
        <v>2506</v>
      </c>
      <c r="J653" s="43">
        <f t="shared" si="271"/>
        <v>0.52800000000000002</v>
      </c>
      <c r="K653" s="41">
        <v>577</v>
      </c>
      <c r="L653" s="41">
        <v>2101</v>
      </c>
      <c r="M653" s="41">
        <v>743</v>
      </c>
      <c r="N653" s="41">
        <f t="shared" si="270"/>
        <v>27.463100000000001</v>
      </c>
      <c r="O653" s="41">
        <f t="shared" si="272"/>
        <v>35.364100000000001</v>
      </c>
      <c r="P653" s="41">
        <v>4703</v>
      </c>
      <c r="Q653" s="41">
        <v>4568</v>
      </c>
      <c r="R653" s="41">
        <v>4382</v>
      </c>
      <c r="S653" s="41">
        <v>4617</v>
      </c>
      <c r="T653" s="53">
        <v>4745</v>
      </c>
      <c r="U653" s="53">
        <f t="shared" si="273"/>
        <v>4745</v>
      </c>
      <c r="V653" s="44">
        <f t="shared" si="274"/>
        <v>0</v>
      </c>
      <c r="W653" s="54">
        <v>3751675</v>
      </c>
      <c r="X653" s="55">
        <v>2096226</v>
      </c>
      <c r="Y653" s="41">
        <v>3.6823243968697925</v>
      </c>
      <c r="Z653" s="41">
        <f t="shared" si="275"/>
        <v>1288.5882999999999</v>
      </c>
      <c r="AA653" s="41">
        <f t="shared" si="276"/>
        <v>0</v>
      </c>
      <c r="AB653" s="41">
        <f t="shared" si="277"/>
        <v>0.426315</v>
      </c>
      <c r="AC653" s="41" t="str">
        <f t="shared" si="278"/>
        <v/>
      </c>
      <c r="AD653" s="41" t="str">
        <f t="shared" si="279"/>
        <v/>
      </c>
      <c r="AE653" s="41" t="str">
        <f t="shared" si="280"/>
        <v/>
      </c>
      <c r="AF653" s="41" t="str">
        <f t="shared" si="281"/>
        <v/>
      </c>
      <c r="AG653" s="41">
        <f t="shared" si="282"/>
        <v>683.06892769000001</v>
      </c>
      <c r="AH653" s="41" t="str">
        <f t="shared" si="283"/>
        <v/>
      </c>
      <c r="AI653" s="41" t="str">
        <f t="shared" si="284"/>
        <v/>
      </c>
      <c r="AJ653" s="41" t="str">
        <f t="shared" si="285"/>
        <v/>
      </c>
      <c r="AK653" s="41" t="str">
        <f t="shared" si="286"/>
        <v/>
      </c>
      <c r="AL653" s="44">
        <f t="shared" si="287"/>
        <v>683.07</v>
      </c>
      <c r="AM653" s="44">
        <f t="shared" si="288"/>
        <v>772.57</v>
      </c>
      <c r="AN653" s="40">
        <f t="shared" si="289"/>
        <v>2067222</v>
      </c>
      <c r="AO653" s="45">
        <f t="shared" si="290"/>
        <v>2.8574476651868366E-2</v>
      </c>
      <c r="AP653" s="40">
        <f t="shared" si="291"/>
        <v>15723.677267223606</v>
      </c>
      <c r="AQ653" s="41">
        <v>0</v>
      </c>
      <c r="AR653" s="40">
        <f t="shared" si="292"/>
        <v>1532676</v>
      </c>
      <c r="AS653" s="40">
        <f t="shared" si="293"/>
        <v>47460</v>
      </c>
      <c r="AT653" s="40">
        <f t="shared" si="294"/>
        <v>104811.3</v>
      </c>
      <c r="AU653" s="40">
        <f t="shared" si="295"/>
        <v>1469492</v>
      </c>
      <c r="AV653" s="46">
        <f t="shared" si="296"/>
        <v>1532676</v>
      </c>
      <c r="AW653" s="40">
        <f>AX653-AV653</f>
        <v>0</v>
      </c>
      <c r="AX653" s="59">
        <f>IF(D653&gt;AV653,AV653+(D653-AV653),AV653)</f>
        <v>1532676</v>
      </c>
    </row>
    <row r="654" spans="1:50" ht="15" customHeight="1" x14ac:dyDescent="0.25">
      <c r="A654" s="51">
        <v>67</v>
      </c>
      <c r="B654" s="51">
        <v>1000</v>
      </c>
      <c r="C654" s="52" t="s">
        <v>479</v>
      </c>
      <c r="D654" s="39">
        <v>51266</v>
      </c>
      <c r="E654" s="40">
        <v>0</v>
      </c>
      <c r="F654" s="41">
        <v>222</v>
      </c>
      <c r="G654" s="40">
        <v>205</v>
      </c>
      <c r="H654" s="42">
        <v>2.3969999999999998</v>
      </c>
      <c r="I654" s="41">
        <v>71</v>
      </c>
      <c r="J654" s="43">
        <f t="shared" si="271"/>
        <v>0.3463</v>
      </c>
      <c r="K654" s="41">
        <v>35</v>
      </c>
      <c r="L654" s="41">
        <v>90</v>
      </c>
      <c r="M654" s="41">
        <v>19</v>
      </c>
      <c r="N654" s="41">
        <f t="shared" si="270"/>
        <v>38.8889</v>
      </c>
      <c r="O654" s="41">
        <f t="shared" si="272"/>
        <v>21.1111</v>
      </c>
      <c r="P654" s="41">
        <v>233</v>
      </c>
      <c r="Q654" s="41">
        <v>234</v>
      </c>
      <c r="R654" s="41">
        <v>155</v>
      </c>
      <c r="S654" s="41">
        <v>221</v>
      </c>
      <c r="T654" s="57">
        <v>222</v>
      </c>
      <c r="U654" s="53">
        <f t="shared" si="273"/>
        <v>234</v>
      </c>
      <c r="V654" s="44">
        <f t="shared" si="274"/>
        <v>12.39</v>
      </c>
      <c r="W654" s="54">
        <v>89204</v>
      </c>
      <c r="X654" s="55">
        <v>43196</v>
      </c>
      <c r="Y654" s="41">
        <v>0.77525417106179639</v>
      </c>
      <c r="Z654" s="41">
        <f t="shared" si="275"/>
        <v>286.35770000000002</v>
      </c>
      <c r="AA654" s="41">
        <f t="shared" si="276"/>
        <v>0</v>
      </c>
      <c r="AB654" s="41">
        <f t="shared" si="277"/>
        <v>0.426315</v>
      </c>
      <c r="AC654" s="41" t="str">
        <f t="shared" si="278"/>
        <v/>
      </c>
      <c r="AD654" s="41" t="str">
        <f t="shared" si="279"/>
        <v/>
      </c>
      <c r="AE654" s="41">
        <f t="shared" si="280"/>
        <v>448.53499999999997</v>
      </c>
      <c r="AF654" s="41">
        <f t="shared" si="281"/>
        <v>448.53499999999997</v>
      </c>
      <c r="AG654" s="41">
        <f t="shared" si="282"/>
        <v>0</v>
      </c>
      <c r="AH654" s="41" t="str">
        <f t="shared" si="283"/>
        <v/>
      </c>
      <c r="AI654" s="41" t="str">
        <f t="shared" si="284"/>
        <v/>
      </c>
      <c r="AJ654" s="41" t="str">
        <f t="shared" si="285"/>
        <v/>
      </c>
      <c r="AK654" s="41" t="str">
        <f t="shared" si="286"/>
        <v/>
      </c>
      <c r="AL654" s="44">
        <f t="shared" si="287"/>
        <v>448.54</v>
      </c>
      <c r="AM654" s="44">
        <f t="shared" si="288"/>
        <v>507.31</v>
      </c>
      <c r="AN654" s="40">
        <f t="shared" si="289"/>
        <v>65970</v>
      </c>
      <c r="AO654" s="45">
        <f t="shared" si="290"/>
        <v>2.8574476651868366E-2</v>
      </c>
      <c r="AP654" s="40">
        <f t="shared" si="291"/>
        <v>420.15910468907248</v>
      </c>
      <c r="AQ654" s="41">
        <v>0</v>
      </c>
      <c r="AR654" s="40">
        <f t="shared" si="292"/>
        <v>51686</v>
      </c>
      <c r="AS654" s="40">
        <f t="shared" si="293"/>
        <v>2050</v>
      </c>
      <c r="AT654" s="40">
        <f t="shared" si="294"/>
        <v>2159.8000000000002</v>
      </c>
      <c r="AU654" s="40">
        <f t="shared" si="295"/>
        <v>49216</v>
      </c>
      <c r="AV654" s="46">
        <f t="shared" si="296"/>
        <v>51686</v>
      </c>
      <c r="AW654" s="40">
        <f>AX654-AV654</f>
        <v>0</v>
      </c>
      <c r="AX654" s="59">
        <f>IF(D654&gt;AV654,AV654+(D654-AV654),AV654)</f>
        <v>51686</v>
      </c>
    </row>
    <row r="655" spans="1:50" ht="15" customHeight="1" x14ac:dyDescent="0.25">
      <c r="A655" s="51">
        <v>67</v>
      </c>
      <c r="B655" s="51">
        <v>1100</v>
      </c>
      <c r="C655" s="52" t="s">
        <v>738</v>
      </c>
      <c r="D655" s="39">
        <v>43319</v>
      </c>
      <c r="E655" s="40">
        <v>0</v>
      </c>
      <c r="F655" s="41">
        <v>180</v>
      </c>
      <c r="G655" s="40">
        <v>178</v>
      </c>
      <c r="H655" s="42">
        <v>2.6179999999999999</v>
      </c>
      <c r="I655" s="41">
        <v>8</v>
      </c>
      <c r="J655" s="43">
        <f t="shared" si="271"/>
        <v>4.4900000000000002E-2</v>
      </c>
      <c r="K655" s="41">
        <v>36</v>
      </c>
      <c r="L655" s="41">
        <v>88</v>
      </c>
      <c r="M655" s="41">
        <v>15</v>
      </c>
      <c r="N655" s="41">
        <f t="shared" si="270"/>
        <v>40.909099999999995</v>
      </c>
      <c r="O655" s="41">
        <f t="shared" si="272"/>
        <v>17.045500000000001</v>
      </c>
      <c r="P655" s="41">
        <v>191</v>
      </c>
      <c r="Q655" s="41">
        <v>153</v>
      </c>
      <c r="R655" s="41">
        <v>176</v>
      </c>
      <c r="S655" s="41">
        <v>182</v>
      </c>
      <c r="T655" s="57">
        <v>180</v>
      </c>
      <c r="U655" s="53">
        <f t="shared" si="273"/>
        <v>191</v>
      </c>
      <c r="V655" s="44">
        <f t="shared" si="274"/>
        <v>6.81</v>
      </c>
      <c r="W655" s="54">
        <v>64142</v>
      </c>
      <c r="X655" s="55">
        <v>25497</v>
      </c>
      <c r="Y655" s="41">
        <v>0.42287917936299318</v>
      </c>
      <c r="Z655" s="41">
        <f t="shared" si="275"/>
        <v>425.65350000000001</v>
      </c>
      <c r="AA655" s="41">
        <f t="shared" si="276"/>
        <v>0</v>
      </c>
      <c r="AB655" s="41">
        <f t="shared" si="277"/>
        <v>0.426315</v>
      </c>
      <c r="AC655" s="41" t="str">
        <f t="shared" si="278"/>
        <v/>
      </c>
      <c r="AD655" s="41" t="str">
        <f t="shared" si="279"/>
        <v/>
      </c>
      <c r="AE655" s="41">
        <f t="shared" si="280"/>
        <v>438.62599999999998</v>
      </c>
      <c r="AF655" s="41">
        <f t="shared" si="281"/>
        <v>438.62599999999998</v>
      </c>
      <c r="AG655" s="41">
        <f t="shared" si="282"/>
        <v>0</v>
      </c>
      <c r="AH655" s="41" t="str">
        <f t="shared" si="283"/>
        <v/>
      </c>
      <c r="AI655" s="41" t="str">
        <f t="shared" si="284"/>
        <v/>
      </c>
      <c r="AJ655" s="41" t="str">
        <f t="shared" si="285"/>
        <v/>
      </c>
      <c r="AK655" s="41" t="str">
        <f t="shared" si="286"/>
        <v/>
      </c>
      <c r="AL655" s="44">
        <f t="shared" si="287"/>
        <v>438.63</v>
      </c>
      <c r="AM655" s="44">
        <f t="shared" si="288"/>
        <v>496.11</v>
      </c>
      <c r="AN655" s="40">
        <f t="shared" si="289"/>
        <v>60963</v>
      </c>
      <c r="AO655" s="45">
        <f t="shared" si="290"/>
        <v>2.8574476651868366E-2</v>
      </c>
      <c r="AP655" s="40">
        <f t="shared" si="291"/>
        <v>504.16806604556547</v>
      </c>
      <c r="AQ655" s="41">
        <v>0</v>
      </c>
      <c r="AR655" s="40">
        <f t="shared" si="292"/>
        <v>43823</v>
      </c>
      <c r="AS655" s="40">
        <f t="shared" si="293"/>
        <v>1780</v>
      </c>
      <c r="AT655" s="40">
        <f t="shared" si="294"/>
        <v>1274.8500000000001</v>
      </c>
      <c r="AU655" s="40">
        <f t="shared" si="295"/>
        <v>42044</v>
      </c>
      <c r="AV655" s="46">
        <f t="shared" si="296"/>
        <v>43823</v>
      </c>
      <c r="AW655" s="40">
        <f>AX655-AV655</f>
        <v>0</v>
      </c>
      <c r="AX655" s="59">
        <f>IF(D655&gt;AV655,AV655+(D655-AV655),AV655)</f>
        <v>43823</v>
      </c>
    </row>
    <row r="656" spans="1:50" ht="15" customHeight="1" x14ac:dyDescent="0.25">
      <c r="A656" s="51">
        <v>68</v>
      </c>
      <c r="B656" s="51">
        <v>100</v>
      </c>
      <c r="C656" s="52" t="s">
        <v>36</v>
      </c>
      <c r="D656" s="39">
        <v>118320</v>
      </c>
      <c r="E656" s="40">
        <v>0</v>
      </c>
      <c r="F656" s="41">
        <v>375</v>
      </c>
      <c r="G656" s="40">
        <v>358</v>
      </c>
      <c r="H656" s="42">
        <v>2.0339999999999998</v>
      </c>
      <c r="I656" s="41">
        <v>201</v>
      </c>
      <c r="J656" s="43">
        <f t="shared" si="271"/>
        <v>0.5615</v>
      </c>
      <c r="K656" s="41">
        <v>44</v>
      </c>
      <c r="L656" s="41">
        <v>198</v>
      </c>
      <c r="M656" s="41">
        <v>36</v>
      </c>
      <c r="N656" s="41">
        <f t="shared" si="270"/>
        <v>22.222200000000001</v>
      </c>
      <c r="O656" s="41">
        <f t="shared" si="272"/>
        <v>18.181799999999999</v>
      </c>
      <c r="P656" s="41">
        <v>327</v>
      </c>
      <c r="Q656" s="41">
        <v>320</v>
      </c>
      <c r="R656" s="41">
        <v>381</v>
      </c>
      <c r="S656" s="41">
        <v>470</v>
      </c>
      <c r="T656" s="57">
        <v>375</v>
      </c>
      <c r="U656" s="53">
        <f t="shared" si="273"/>
        <v>470</v>
      </c>
      <c r="V656" s="44">
        <f t="shared" si="274"/>
        <v>23.83</v>
      </c>
      <c r="W656" s="54">
        <v>158121</v>
      </c>
      <c r="X656" s="55">
        <v>123355</v>
      </c>
      <c r="Y656" s="41">
        <v>1.331551729197201</v>
      </c>
      <c r="Z656" s="41">
        <f t="shared" si="275"/>
        <v>281.62630000000001</v>
      </c>
      <c r="AA656" s="41">
        <f t="shared" si="276"/>
        <v>0</v>
      </c>
      <c r="AB656" s="41">
        <f t="shared" si="277"/>
        <v>0.426315</v>
      </c>
      <c r="AC656" s="41" t="str">
        <f t="shared" si="278"/>
        <v/>
      </c>
      <c r="AD656" s="41" t="str">
        <f t="shared" si="279"/>
        <v/>
      </c>
      <c r="AE656" s="41">
        <f t="shared" si="280"/>
        <v>504.68599999999998</v>
      </c>
      <c r="AF656" s="41">
        <f t="shared" si="281"/>
        <v>504.68599999999998</v>
      </c>
      <c r="AG656" s="41">
        <f t="shared" si="282"/>
        <v>0</v>
      </c>
      <c r="AH656" s="41" t="str">
        <f t="shared" si="283"/>
        <v/>
      </c>
      <c r="AI656" s="41" t="str">
        <f t="shared" si="284"/>
        <v/>
      </c>
      <c r="AJ656" s="41" t="str">
        <f t="shared" si="285"/>
        <v/>
      </c>
      <c r="AK656" s="41" t="str">
        <f t="shared" si="286"/>
        <v/>
      </c>
      <c r="AL656" s="44">
        <f t="shared" si="287"/>
        <v>504.69</v>
      </c>
      <c r="AM656" s="44">
        <f t="shared" si="288"/>
        <v>570.82000000000005</v>
      </c>
      <c r="AN656" s="40">
        <f t="shared" si="289"/>
        <v>136944</v>
      </c>
      <c r="AO656" s="45">
        <f t="shared" si="290"/>
        <v>2.8574476651868366E-2</v>
      </c>
      <c r="AP656" s="40">
        <f t="shared" si="291"/>
        <v>532.17105316439643</v>
      </c>
      <c r="AQ656" s="41">
        <v>0</v>
      </c>
      <c r="AR656" s="40">
        <f t="shared" si="292"/>
        <v>118852</v>
      </c>
      <c r="AS656" s="40">
        <f t="shared" si="293"/>
        <v>3580</v>
      </c>
      <c r="AT656" s="40">
        <f t="shared" si="294"/>
        <v>6167.75</v>
      </c>
      <c r="AU656" s="40">
        <f t="shared" si="295"/>
        <v>114740</v>
      </c>
      <c r="AV656" s="46">
        <f t="shared" si="296"/>
        <v>118852</v>
      </c>
      <c r="AW656" s="40">
        <f>AX656-AV656</f>
        <v>0</v>
      </c>
      <c r="AX656" s="59">
        <f>IF(D656&gt;AV656,AV656+(D656-AV656),AV656)</f>
        <v>118852</v>
      </c>
    </row>
    <row r="657" spans="1:50" ht="15" customHeight="1" x14ac:dyDescent="0.25">
      <c r="A657" s="51">
        <v>68</v>
      </c>
      <c r="B657" s="51">
        <v>200</v>
      </c>
      <c r="C657" s="52" t="s">
        <v>317</v>
      </c>
      <c r="D657" s="39">
        <v>277018</v>
      </c>
      <c r="E657" s="40">
        <v>0</v>
      </c>
      <c r="F657" s="41">
        <v>719</v>
      </c>
      <c r="G657" s="40">
        <v>709</v>
      </c>
      <c r="H657" s="42">
        <v>2.2050000000000001</v>
      </c>
      <c r="I657" s="41">
        <v>225</v>
      </c>
      <c r="J657" s="43">
        <f t="shared" si="271"/>
        <v>0.31730000000000003</v>
      </c>
      <c r="K657" s="41">
        <v>66</v>
      </c>
      <c r="L657" s="41">
        <v>343</v>
      </c>
      <c r="M657" s="41">
        <v>110</v>
      </c>
      <c r="N657" s="41">
        <f t="shared" si="270"/>
        <v>19.242000000000001</v>
      </c>
      <c r="O657" s="41">
        <f t="shared" si="272"/>
        <v>32.07</v>
      </c>
      <c r="P657" s="41">
        <v>787</v>
      </c>
      <c r="Q657" s="41">
        <v>817</v>
      </c>
      <c r="R657" s="41">
        <v>800</v>
      </c>
      <c r="S657" s="41">
        <v>784</v>
      </c>
      <c r="T657" s="57">
        <v>719</v>
      </c>
      <c r="U657" s="53">
        <f t="shared" si="273"/>
        <v>817</v>
      </c>
      <c r="V657" s="44">
        <f t="shared" si="274"/>
        <v>13.22</v>
      </c>
      <c r="W657" s="54">
        <v>392954</v>
      </c>
      <c r="X657" s="55">
        <v>318410</v>
      </c>
      <c r="Y657" s="41">
        <v>1.5068158616951122</v>
      </c>
      <c r="Z657" s="41">
        <f t="shared" si="275"/>
        <v>477.1651</v>
      </c>
      <c r="AA657" s="41">
        <f t="shared" si="276"/>
        <v>0</v>
      </c>
      <c r="AB657" s="41">
        <f t="shared" si="277"/>
        <v>0.426315</v>
      </c>
      <c r="AC657" s="41" t="str">
        <f t="shared" si="278"/>
        <v/>
      </c>
      <c r="AD657" s="41" t="str">
        <f t="shared" si="279"/>
        <v/>
      </c>
      <c r="AE657" s="41">
        <f t="shared" si="280"/>
        <v>633.50299999999993</v>
      </c>
      <c r="AF657" s="41">
        <f t="shared" si="281"/>
        <v>630</v>
      </c>
      <c r="AG657" s="41">
        <f t="shared" si="282"/>
        <v>0</v>
      </c>
      <c r="AH657" s="41" t="str">
        <f t="shared" si="283"/>
        <v/>
      </c>
      <c r="AI657" s="41" t="str">
        <f t="shared" si="284"/>
        <v/>
      </c>
      <c r="AJ657" s="41" t="str">
        <f t="shared" si="285"/>
        <v/>
      </c>
      <c r="AK657" s="41" t="str">
        <f t="shared" si="286"/>
        <v/>
      </c>
      <c r="AL657" s="44">
        <f t="shared" si="287"/>
        <v>630</v>
      </c>
      <c r="AM657" s="44">
        <f t="shared" si="288"/>
        <v>712.55</v>
      </c>
      <c r="AN657" s="40">
        <f t="shared" si="289"/>
        <v>337676</v>
      </c>
      <c r="AO657" s="45">
        <f t="shared" si="290"/>
        <v>2.8574476651868366E-2</v>
      </c>
      <c r="AP657" s="40">
        <f t="shared" si="291"/>
        <v>1733.2706047490315</v>
      </c>
      <c r="AQ657" s="41">
        <v>0</v>
      </c>
      <c r="AR657" s="40">
        <f t="shared" si="292"/>
        <v>278751</v>
      </c>
      <c r="AS657" s="40">
        <f t="shared" si="293"/>
        <v>7090</v>
      </c>
      <c r="AT657" s="40">
        <f t="shared" si="294"/>
        <v>15920.5</v>
      </c>
      <c r="AU657" s="40">
        <f t="shared" si="295"/>
        <v>269928</v>
      </c>
      <c r="AV657" s="46">
        <f t="shared" si="296"/>
        <v>278751</v>
      </c>
      <c r="AW657" s="40">
        <f>AX657-AV657</f>
        <v>0</v>
      </c>
      <c r="AX657" s="59">
        <f>IF(D657&gt;AV657,AV657+(D657-AV657),AV657)</f>
        <v>278751</v>
      </c>
    </row>
    <row r="658" spans="1:50" ht="15" customHeight="1" x14ac:dyDescent="0.25">
      <c r="A658" s="51">
        <v>68</v>
      </c>
      <c r="B658" s="51">
        <v>900</v>
      </c>
      <c r="C658" s="52" t="s">
        <v>662</v>
      </c>
      <c r="D658" s="39">
        <v>744780</v>
      </c>
      <c r="E658" s="40">
        <v>0</v>
      </c>
      <c r="F658" s="41">
        <v>2633</v>
      </c>
      <c r="G658" s="40">
        <v>2782</v>
      </c>
      <c r="H658" s="42">
        <v>2.1869999999999998</v>
      </c>
      <c r="I658" s="41">
        <v>3472</v>
      </c>
      <c r="J658" s="43">
        <f t="shared" si="271"/>
        <v>1.248</v>
      </c>
      <c r="K658" s="41">
        <v>247</v>
      </c>
      <c r="L658" s="41">
        <v>1432</v>
      </c>
      <c r="M658" s="41">
        <v>241</v>
      </c>
      <c r="N658" s="41">
        <f t="shared" si="270"/>
        <v>17.2486</v>
      </c>
      <c r="O658" s="41">
        <f t="shared" si="272"/>
        <v>16.829599999999999</v>
      </c>
      <c r="P658" s="41">
        <v>2552</v>
      </c>
      <c r="Q658" s="41">
        <v>2272</v>
      </c>
      <c r="R658" s="41">
        <v>2396</v>
      </c>
      <c r="S658" s="41">
        <v>2756</v>
      </c>
      <c r="T658" s="53">
        <v>2633</v>
      </c>
      <c r="U658" s="53">
        <f t="shared" si="273"/>
        <v>2756</v>
      </c>
      <c r="V658" s="44">
        <f t="shared" si="274"/>
        <v>0</v>
      </c>
      <c r="W658" s="54">
        <v>2062159</v>
      </c>
      <c r="X658" s="55">
        <v>1049234</v>
      </c>
      <c r="Y658" s="41">
        <v>2.6742351702015608</v>
      </c>
      <c r="Z658" s="41">
        <f t="shared" si="275"/>
        <v>984.5806</v>
      </c>
      <c r="AA658" s="41">
        <f t="shared" si="276"/>
        <v>0</v>
      </c>
      <c r="AB658" s="41">
        <f t="shared" si="277"/>
        <v>0.426315</v>
      </c>
      <c r="AC658" s="41">
        <f t="shared" si="278"/>
        <v>0.56400000000000006</v>
      </c>
      <c r="AD658" s="41" t="str">
        <f t="shared" si="279"/>
        <v/>
      </c>
      <c r="AE658" s="41" t="str">
        <f t="shared" si="280"/>
        <v/>
      </c>
      <c r="AF658" s="41" t="str">
        <f t="shared" si="281"/>
        <v/>
      </c>
      <c r="AG658" s="41">
        <f t="shared" si="282"/>
        <v>622.97897474000001</v>
      </c>
      <c r="AH658" s="41" t="str">
        <f t="shared" si="283"/>
        <v/>
      </c>
      <c r="AI658" s="41">
        <f t="shared" si="284"/>
        <v>626.04014175335999</v>
      </c>
      <c r="AJ658" s="41" t="str">
        <f t="shared" si="285"/>
        <v/>
      </c>
      <c r="AK658" s="41">
        <f t="shared" si="286"/>
        <v>1</v>
      </c>
      <c r="AL658" s="44">
        <f t="shared" si="287"/>
        <v>626.04</v>
      </c>
      <c r="AM658" s="44">
        <f t="shared" si="288"/>
        <v>708.07</v>
      </c>
      <c r="AN658" s="40">
        <f t="shared" si="289"/>
        <v>1090721</v>
      </c>
      <c r="AO658" s="45">
        <f t="shared" si="290"/>
        <v>2.8574476651868366E-2</v>
      </c>
      <c r="AP658" s="40">
        <f t="shared" si="291"/>
        <v>9885.0830274239943</v>
      </c>
      <c r="AQ658" s="41">
        <v>0</v>
      </c>
      <c r="AR658" s="40">
        <f t="shared" si="292"/>
        <v>754665</v>
      </c>
      <c r="AS658" s="40">
        <f t="shared" si="293"/>
        <v>27820</v>
      </c>
      <c r="AT658" s="40">
        <f t="shared" si="294"/>
        <v>52461.700000000004</v>
      </c>
      <c r="AU658" s="40">
        <f t="shared" si="295"/>
        <v>716960</v>
      </c>
      <c r="AV658" s="46">
        <f t="shared" si="296"/>
        <v>754665</v>
      </c>
      <c r="AW658" s="40">
        <f>AX658-AV658</f>
        <v>0</v>
      </c>
      <c r="AX658" s="59">
        <f>IF(D658&gt;AV658,AV658+(D658-AV658),AV658)</f>
        <v>754665</v>
      </c>
    </row>
    <row r="659" spans="1:50" ht="15" customHeight="1" x14ac:dyDescent="0.25">
      <c r="A659" s="51">
        <v>68</v>
      </c>
      <c r="B659" s="51">
        <v>1300</v>
      </c>
      <c r="C659" s="52" t="s">
        <v>746</v>
      </c>
      <c r="D659" s="39">
        <v>7365</v>
      </c>
      <c r="E659" s="40">
        <v>0</v>
      </c>
      <c r="F659" s="41">
        <v>44</v>
      </c>
      <c r="G659" s="40">
        <v>35</v>
      </c>
      <c r="H659" s="42">
        <v>2.6920000000000002</v>
      </c>
      <c r="I659" s="41">
        <v>0</v>
      </c>
      <c r="J659" s="43">
        <f t="shared" si="271"/>
        <v>0</v>
      </c>
      <c r="K659" s="41">
        <v>10</v>
      </c>
      <c r="L659" s="41">
        <v>19</v>
      </c>
      <c r="M659" s="41">
        <v>2</v>
      </c>
      <c r="N659" s="41">
        <f t="shared" si="270"/>
        <v>52.631599999999999</v>
      </c>
      <c r="O659" s="41">
        <f t="shared" si="272"/>
        <v>10.526299999999999</v>
      </c>
      <c r="P659" s="41">
        <v>31</v>
      </c>
      <c r="Q659" s="41">
        <v>47</v>
      </c>
      <c r="R659" s="41">
        <v>40</v>
      </c>
      <c r="S659" s="41">
        <v>29</v>
      </c>
      <c r="T659" s="57">
        <v>44</v>
      </c>
      <c r="U659" s="53">
        <f t="shared" si="273"/>
        <v>47</v>
      </c>
      <c r="V659" s="44">
        <f t="shared" si="274"/>
        <v>25.53</v>
      </c>
      <c r="W659" s="54">
        <v>12782</v>
      </c>
      <c r="X659" s="55">
        <v>2501</v>
      </c>
      <c r="Y659" s="41">
        <v>0.48730689099717839</v>
      </c>
      <c r="Z659" s="41">
        <f t="shared" si="275"/>
        <v>90.292199999999994</v>
      </c>
      <c r="AA659" s="41">
        <f t="shared" si="276"/>
        <v>0</v>
      </c>
      <c r="AB659" s="41">
        <f t="shared" si="277"/>
        <v>0.426315</v>
      </c>
      <c r="AC659" s="41" t="str">
        <f t="shared" si="278"/>
        <v/>
      </c>
      <c r="AD659" s="41" t="str">
        <f t="shared" si="279"/>
        <v/>
      </c>
      <c r="AE659" s="41">
        <f t="shared" si="280"/>
        <v>410</v>
      </c>
      <c r="AF659" s="41">
        <f t="shared" si="281"/>
        <v>410</v>
      </c>
      <c r="AG659" s="41">
        <f t="shared" si="282"/>
        <v>0</v>
      </c>
      <c r="AH659" s="41" t="str">
        <f t="shared" si="283"/>
        <v/>
      </c>
      <c r="AI659" s="41" t="str">
        <f t="shared" si="284"/>
        <v/>
      </c>
      <c r="AJ659" s="41" t="str">
        <f t="shared" si="285"/>
        <v/>
      </c>
      <c r="AK659" s="41" t="str">
        <f t="shared" si="286"/>
        <v/>
      </c>
      <c r="AL659" s="44">
        <f t="shared" si="287"/>
        <v>410</v>
      </c>
      <c r="AM659" s="44">
        <f t="shared" si="288"/>
        <v>463.72</v>
      </c>
      <c r="AN659" s="40">
        <f t="shared" si="289"/>
        <v>10781</v>
      </c>
      <c r="AO659" s="45">
        <f t="shared" si="290"/>
        <v>2.8574476651868366E-2</v>
      </c>
      <c r="AP659" s="40">
        <f t="shared" si="291"/>
        <v>97.610412242782346</v>
      </c>
      <c r="AQ659" s="41">
        <v>0</v>
      </c>
      <c r="AR659" s="40">
        <f t="shared" si="292"/>
        <v>7463</v>
      </c>
      <c r="AS659" s="40">
        <f t="shared" si="293"/>
        <v>350</v>
      </c>
      <c r="AT659" s="40">
        <f t="shared" si="294"/>
        <v>125.05000000000001</v>
      </c>
      <c r="AU659" s="40">
        <f t="shared" si="295"/>
        <v>7240</v>
      </c>
      <c r="AV659" s="46">
        <f t="shared" si="296"/>
        <v>7463</v>
      </c>
      <c r="AW659" s="40">
        <f>AX659-AV659</f>
        <v>0</v>
      </c>
      <c r="AX659" s="59">
        <f>IF(D659&gt;AV659,AV659+(D659-AV659),AV659)</f>
        <v>7463</v>
      </c>
    </row>
    <row r="660" spans="1:50" ht="15" customHeight="1" x14ac:dyDescent="0.25">
      <c r="A660" s="51">
        <v>68</v>
      </c>
      <c r="B660" s="51">
        <v>1600</v>
      </c>
      <c r="C660" s="52" t="s">
        <v>803</v>
      </c>
      <c r="D660" s="39">
        <v>814128</v>
      </c>
      <c r="E660" s="40">
        <v>0</v>
      </c>
      <c r="F660" s="41">
        <v>1781</v>
      </c>
      <c r="G660" s="40">
        <v>1838</v>
      </c>
      <c r="H660" s="42">
        <v>2.218</v>
      </c>
      <c r="I660" s="41">
        <v>959</v>
      </c>
      <c r="J660" s="43">
        <f t="shared" si="271"/>
        <v>0.52180000000000004</v>
      </c>
      <c r="K660" s="41">
        <v>150</v>
      </c>
      <c r="L660" s="41">
        <v>855</v>
      </c>
      <c r="M660" s="41">
        <v>93</v>
      </c>
      <c r="N660" s="41">
        <f t="shared" si="270"/>
        <v>17.543900000000001</v>
      </c>
      <c r="O660" s="41">
        <f t="shared" si="272"/>
        <v>10.8772</v>
      </c>
      <c r="P660" s="41">
        <v>1086</v>
      </c>
      <c r="Q660" s="41">
        <v>1216</v>
      </c>
      <c r="R660" s="41">
        <v>1679</v>
      </c>
      <c r="S660" s="41">
        <v>1722</v>
      </c>
      <c r="T660" s="53">
        <v>1781</v>
      </c>
      <c r="U660" s="53">
        <f t="shared" si="273"/>
        <v>1781</v>
      </c>
      <c r="V660" s="44">
        <f t="shared" si="274"/>
        <v>0</v>
      </c>
      <c r="W660" s="54">
        <v>1543784</v>
      </c>
      <c r="X660" s="55">
        <v>871491</v>
      </c>
      <c r="Y660" s="41">
        <v>2.9004555233460541</v>
      </c>
      <c r="Z660" s="41">
        <f t="shared" si="275"/>
        <v>614.04150000000004</v>
      </c>
      <c r="AA660" s="41">
        <f t="shared" si="276"/>
        <v>0</v>
      </c>
      <c r="AB660" s="41">
        <f t="shared" si="277"/>
        <v>0.426315</v>
      </c>
      <c r="AC660" s="41" t="str">
        <f t="shared" si="278"/>
        <v/>
      </c>
      <c r="AD660" s="41" t="str">
        <f t="shared" si="279"/>
        <v/>
      </c>
      <c r="AE660" s="41">
        <f t="shared" si="280"/>
        <v>1047.846</v>
      </c>
      <c r="AF660" s="41">
        <f t="shared" si="281"/>
        <v>630</v>
      </c>
      <c r="AG660" s="41">
        <f t="shared" si="282"/>
        <v>0</v>
      </c>
      <c r="AH660" s="41" t="str">
        <f t="shared" si="283"/>
        <v/>
      </c>
      <c r="AI660" s="41" t="str">
        <f t="shared" si="284"/>
        <v/>
      </c>
      <c r="AJ660" s="41" t="str">
        <f t="shared" si="285"/>
        <v/>
      </c>
      <c r="AK660" s="41" t="str">
        <f t="shared" si="286"/>
        <v/>
      </c>
      <c r="AL660" s="44">
        <f t="shared" si="287"/>
        <v>630</v>
      </c>
      <c r="AM660" s="44">
        <f t="shared" si="288"/>
        <v>712.55</v>
      </c>
      <c r="AN660" s="40">
        <f t="shared" si="289"/>
        <v>651529</v>
      </c>
      <c r="AO660" s="45">
        <f t="shared" si="290"/>
        <v>2.8574476651868366E-2</v>
      </c>
      <c r="AP660" s="40">
        <f t="shared" si="291"/>
        <v>-4646.1813291171447</v>
      </c>
      <c r="AQ660" s="41">
        <v>0</v>
      </c>
      <c r="AR660" s="40">
        <f t="shared" si="292"/>
        <v>651529</v>
      </c>
      <c r="AS660" s="40">
        <f t="shared" si="293"/>
        <v>18380</v>
      </c>
      <c r="AT660" s="40">
        <f t="shared" si="294"/>
        <v>43574.55</v>
      </c>
      <c r="AU660" s="40">
        <f t="shared" si="295"/>
        <v>795748</v>
      </c>
      <c r="AV660" s="46">
        <f t="shared" si="296"/>
        <v>795748</v>
      </c>
      <c r="AW660" s="40">
        <f>AX660-AV660</f>
        <v>18380</v>
      </c>
      <c r="AX660" s="59">
        <f>IF(D660&gt;AV660,AV660+(D660-AV660),AV660)</f>
        <v>814128</v>
      </c>
    </row>
    <row r="661" spans="1:50" ht="15" customHeight="1" x14ac:dyDescent="0.25">
      <c r="A661" s="51">
        <v>68</v>
      </c>
      <c r="B661" s="51">
        <v>8400</v>
      </c>
      <c r="C661" s="52" t="s">
        <v>659</v>
      </c>
      <c r="D661" s="39">
        <v>28201</v>
      </c>
      <c r="E661" s="40">
        <v>0</v>
      </c>
      <c r="F661" s="41">
        <v>151</v>
      </c>
      <c r="G661" s="40">
        <v>130</v>
      </c>
      <c r="H661" s="42">
        <v>2.3639999999999999</v>
      </c>
      <c r="I661" s="41">
        <v>0</v>
      </c>
      <c r="J661" s="43">
        <f t="shared" si="271"/>
        <v>0</v>
      </c>
      <c r="K661" s="41">
        <v>24</v>
      </c>
      <c r="L661" s="41">
        <v>66</v>
      </c>
      <c r="M661" s="41">
        <v>7</v>
      </c>
      <c r="N661" s="41">
        <f t="shared" si="270"/>
        <v>36.363599999999998</v>
      </c>
      <c r="O661" s="41">
        <f t="shared" si="272"/>
        <v>10.6061</v>
      </c>
      <c r="P661" s="41">
        <v>104</v>
      </c>
      <c r="Q661" s="41">
        <v>124</v>
      </c>
      <c r="R661" s="41">
        <v>180</v>
      </c>
      <c r="S661" s="41">
        <v>166</v>
      </c>
      <c r="T661" s="57">
        <v>151</v>
      </c>
      <c r="U661" s="53">
        <f t="shared" si="273"/>
        <v>180</v>
      </c>
      <c r="V661" s="44">
        <f t="shared" si="274"/>
        <v>27.78</v>
      </c>
      <c r="W661" s="41">
        <v>61768</v>
      </c>
      <c r="X661" s="55">
        <v>14000</v>
      </c>
      <c r="Y661" s="41">
        <v>1.0408461351944487</v>
      </c>
      <c r="Z661" s="41">
        <f t="shared" si="275"/>
        <v>145.07429999999999</v>
      </c>
      <c r="AA661" s="41">
        <f t="shared" si="276"/>
        <v>0</v>
      </c>
      <c r="AB661" s="41">
        <f t="shared" si="277"/>
        <v>0.426315</v>
      </c>
      <c r="AC661" s="41" t="str">
        <f t="shared" si="278"/>
        <v/>
      </c>
      <c r="AD661" s="41" t="str">
        <f t="shared" si="279"/>
        <v/>
      </c>
      <c r="AE661" s="41">
        <f t="shared" si="280"/>
        <v>421.01</v>
      </c>
      <c r="AF661" s="41">
        <f t="shared" si="281"/>
        <v>421.01</v>
      </c>
      <c r="AG661" s="41">
        <f t="shared" si="282"/>
        <v>0</v>
      </c>
      <c r="AH661" s="41" t="str">
        <f t="shared" si="283"/>
        <v/>
      </c>
      <c r="AI661" s="41" t="str">
        <f t="shared" si="284"/>
        <v/>
      </c>
      <c r="AJ661" s="41" t="str">
        <f t="shared" si="285"/>
        <v/>
      </c>
      <c r="AK661" s="41" t="str">
        <f t="shared" si="286"/>
        <v/>
      </c>
      <c r="AL661" s="44">
        <f t="shared" si="287"/>
        <v>421.01</v>
      </c>
      <c r="AM661" s="44">
        <f t="shared" si="288"/>
        <v>476.18</v>
      </c>
      <c r="AN661" s="40">
        <f t="shared" si="289"/>
        <v>35571</v>
      </c>
      <c r="AO661" s="45">
        <f t="shared" si="290"/>
        <v>2.8574476651868366E-2</v>
      </c>
      <c r="AP661" s="40">
        <f t="shared" si="291"/>
        <v>210.59389292426985</v>
      </c>
      <c r="AQ661" s="41">
        <v>0</v>
      </c>
      <c r="AR661" s="40">
        <f t="shared" si="292"/>
        <v>28412</v>
      </c>
      <c r="AS661" s="40">
        <f t="shared" si="293"/>
        <v>1300</v>
      </c>
      <c r="AT661" s="40">
        <f t="shared" si="294"/>
        <v>700</v>
      </c>
      <c r="AU661" s="40">
        <f t="shared" si="295"/>
        <v>27501</v>
      </c>
      <c r="AV661" s="46">
        <f t="shared" si="296"/>
        <v>28412</v>
      </c>
      <c r="AW661" s="40">
        <f>AX661-AV661</f>
        <v>0</v>
      </c>
      <c r="AX661" s="59">
        <f>IF(D661&gt;AV661,AV661+(D661-AV661),AV661)</f>
        <v>28412</v>
      </c>
    </row>
    <row r="662" spans="1:50" ht="15" customHeight="1" x14ac:dyDescent="0.25">
      <c r="A662" s="51">
        <v>69</v>
      </c>
      <c r="B662" s="51">
        <v>600</v>
      </c>
      <c r="C662" s="52" t="s">
        <v>30</v>
      </c>
      <c r="D662" s="39">
        <v>672171</v>
      </c>
      <c r="E662" s="40">
        <v>0</v>
      </c>
      <c r="F662" s="41">
        <v>1682</v>
      </c>
      <c r="G662" s="40">
        <v>1659</v>
      </c>
      <c r="H662" s="42">
        <v>2.0409999999999999</v>
      </c>
      <c r="I662" s="41">
        <v>502</v>
      </c>
      <c r="J662" s="43">
        <f t="shared" si="271"/>
        <v>0.30259999999999998</v>
      </c>
      <c r="K662" s="41">
        <v>201</v>
      </c>
      <c r="L662" s="41">
        <v>901</v>
      </c>
      <c r="M662" s="41">
        <v>404</v>
      </c>
      <c r="N662" s="41">
        <f t="shared" si="270"/>
        <v>22.308500000000002</v>
      </c>
      <c r="O662" s="41">
        <f t="shared" si="272"/>
        <v>44.839100000000002</v>
      </c>
      <c r="P662" s="41">
        <v>2531</v>
      </c>
      <c r="Q662" s="41">
        <v>2670</v>
      </c>
      <c r="R662" s="41">
        <v>1965</v>
      </c>
      <c r="S662" s="41">
        <v>1850</v>
      </c>
      <c r="T662" s="53">
        <v>1682</v>
      </c>
      <c r="U662" s="53">
        <f t="shared" si="273"/>
        <v>2670</v>
      </c>
      <c r="V662" s="44">
        <f t="shared" si="274"/>
        <v>37.869999999999997</v>
      </c>
      <c r="W662" s="54">
        <v>828990</v>
      </c>
      <c r="X662" s="55">
        <v>1204308.8999999999</v>
      </c>
      <c r="Y662" s="41">
        <v>3.8640568991053241</v>
      </c>
      <c r="Z662" s="41">
        <f t="shared" si="275"/>
        <v>435.29379999999998</v>
      </c>
      <c r="AA662" s="41">
        <f t="shared" si="276"/>
        <v>0</v>
      </c>
      <c r="AB662" s="41">
        <f t="shared" si="277"/>
        <v>0.426315</v>
      </c>
      <c r="AC662" s="41" t="str">
        <f t="shared" si="278"/>
        <v/>
      </c>
      <c r="AD662" s="41" t="str">
        <f t="shared" si="279"/>
        <v/>
      </c>
      <c r="AE662" s="41">
        <f t="shared" si="280"/>
        <v>982.15300000000002</v>
      </c>
      <c r="AF662" s="41">
        <f t="shared" si="281"/>
        <v>630</v>
      </c>
      <c r="AG662" s="41">
        <f t="shared" si="282"/>
        <v>0</v>
      </c>
      <c r="AH662" s="41" t="str">
        <f t="shared" si="283"/>
        <v/>
      </c>
      <c r="AI662" s="41" t="str">
        <f t="shared" si="284"/>
        <v/>
      </c>
      <c r="AJ662" s="41" t="str">
        <f t="shared" si="285"/>
        <v/>
      </c>
      <c r="AK662" s="41" t="str">
        <f t="shared" si="286"/>
        <v/>
      </c>
      <c r="AL662" s="44">
        <f t="shared" si="287"/>
        <v>630</v>
      </c>
      <c r="AM662" s="44">
        <f t="shared" si="288"/>
        <v>712.55</v>
      </c>
      <c r="AN662" s="40">
        <f t="shared" si="289"/>
        <v>828710</v>
      </c>
      <c r="AO662" s="45">
        <f t="shared" si="290"/>
        <v>2.8574476651868366E-2</v>
      </c>
      <c r="AP662" s="40">
        <f t="shared" si="291"/>
        <v>4473.0200006068226</v>
      </c>
      <c r="AQ662" s="41">
        <v>0</v>
      </c>
      <c r="AR662" s="40">
        <f t="shared" si="292"/>
        <v>676644</v>
      </c>
      <c r="AS662" s="40">
        <f t="shared" si="293"/>
        <v>16590</v>
      </c>
      <c r="AT662" s="40">
        <f t="shared" si="294"/>
        <v>60215.445</v>
      </c>
      <c r="AU662" s="40">
        <f t="shared" si="295"/>
        <v>655581</v>
      </c>
      <c r="AV662" s="46">
        <f t="shared" si="296"/>
        <v>676644</v>
      </c>
      <c r="AW662" s="40">
        <f>AX662-AV662</f>
        <v>0</v>
      </c>
      <c r="AX662" s="59">
        <f>IF(D662&gt;AV662,AV662+(D662-AV662),AV662)</f>
        <v>676644</v>
      </c>
    </row>
    <row r="663" spans="1:50" ht="15" customHeight="1" x14ac:dyDescent="0.25">
      <c r="A663" s="51">
        <v>69</v>
      </c>
      <c r="B663" s="51">
        <v>900</v>
      </c>
      <c r="C663" s="52" t="s">
        <v>71</v>
      </c>
      <c r="D663" s="39">
        <v>246119</v>
      </c>
      <c r="E663" s="40">
        <v>0</v>
      </c>
      <c r="F663" s="41">
        <v>969</v>
      </c>
      <c r="G663" s="40">
        <v>981</v>
      </c>
      <c r="H663" s="42">
        <v>1.9650000000000001</v>
      </c>
      <c r="I663" s="41">
        <v>417</v>
      </c>
      <c r="J663" s="43">
        <f t="shared" si="271"/>
        <v>0.42509999999999998</v>
      </c>
      <c r="K663" s="41">
        <v>115</v>
      </c>
      <c r="L663" s="41">
        <v>475</v>
      </c>
      <c r="M663" s="41">
        <v>215</v>
      </c>
      <c r="N663" s="41">
        <f t="shared" si="270"/>
        <v>24.2105</v>
      </c>
      <c r="O663" s="41">
        <f t="shared" si="272"/>
        <v>45.263199999999998</v>
      </c>
      <c r="P663" s="41">
        <v>1483</v>
      </c>
      <c r="Q663" s="41">
        <v>1428</v>
      </c>
      <c r="R663" s="41">
        <v>1097</v>
      </c>
      <c r="S663" s="41">
        <v>954</v>
      </c>
      <c r="T663" s="57">
        <v>969</v>
      </c>
      <c r="U663" s="53">
        <f t="shared" si="273"/>
        <v>1483</v>
      </c>
      <c r="V663" s="44">
        <f t="shared" si="274"/>
        <v>33.85</v>
      </c>
      <c r="W663" s="54">
        <v>854883</v>
      </c>
      <c r="X663" s="55">
        <v>1102025.67</v>
      </c>
      <c r="Y663" s="41">
        <v>10.154045115266943</v>
      </c>
      <c r="Z663" s="41">
        <f t="shared" si="275"/>
        <v>95.429900000000004</v>
      </c>
      <c r="AA663" s="41">
        <f t="shared" si="276"/>
        <v>0</v>
      </c>
      <c r="AB663" s="41">
        <f t="shared" si="277"/>
        <v>0.426315</v>
      </c>
      <c r="AC663" s="41" t="str">
        <f t="shared" si="278"/>
        <v/>
      </c>
      <c r="AD663" s="41" t="str">
        <f t="shared" si="279"/>
        <v/>
      </c>
      <c r="AE663" s="41">
        <f t="shared" si="280"/>
        <v>733.327</v>
      </c>
      <c r="AF663" s="41">
        <f t="shared" si="281"/>
        <v>630</v>
      </c>
      <c r="AG663" s="41">
        <f t="shared" si="282"/>
        <v>0</v>
      </c>
      <c r="AH663" s="41" t="str">
        <f t="shared" si="283"/>
        <v/>
      </c>
      <c r="AI663" s="41" t="str">
        <f t="shared" si="284"/>
        <v/>
      </c>
      <c r="AJ663" s="41" t="str">
        <f t="shared" si="285"/>
        <v/>
      </c>
      <c r="AK663" s="41" t="str">
        <f t="shared" si="286"/>
        <v/>
      </c>
      <c r="AL663" s="44">
        <f t="shared" si="287"/>
        <v>630</v>
      </c>
      <c r="AM663" s="44">
        <f t="shared" si="288"/>
        <v>712.55</v>
      </c>
      <c r="AN663" s="40">
        <f t="shared" si="289"/>
        <v>334562</v>
      </c>
      <c r="AO663" s="45">
        <f t="shared" si="290"/>
        <v>2.8574476651868366E-2</v>
      </c>
      <c r="AP663" s="40">
        <f t="shared" si="291"/>
        <v>2527.2124385211941</v>
      </c>
      <c r="AQ663" s="41">
        <v>0</v>
      </c>
      <c r="AR663" s="40">
        <f t="shared" si="292"/>
        <v>248646</v>
      </c>
      <c r="AS663" s="40">
        <f t="shared" si="293"/>
        <v>9810</v>
      </c>
      <c r="AT663" s="40">
        <f t="shared" si="294"/>
        <v>55101.283499999998</v>
      </c>
      <c r="AU663" s="40">
        <f t="shared" si="295"/>
        <v>236309</v>
      </c>
      <c r="AV663" s="46">
        <f t="shared" si="296"/>
        <v>248646</v>
      </c>
      <c r="AW663" s="40">
        <f>AX663-AV663</f>
        <v>0</v>
      </c>
      <c r="AX663" s="59">
        <f>IF(D663&gt;AV663,AV663+(D663-AV663),AV663)</f>
        <v>248646</v>
      </c>
    </row>
    <row r="664" spans="1:50" ht="15" customHeight="1" x14ac:dyDescent="0.25">
      <c r="A664" s="51">
        <v>69</v>
      </c>
      <c r="B664" s="51">
        <v>1200</v>
      </c>
      <c r="C664" s="52" t="s">
        <v>96</v>
      </c>
      <c r="D664" s="39">
        <v>14711</v>
      </c>
      <c r="E664" s="40">
        <v>0</v>
      </c>
      <c r="F664" s="41">
        <v>141</v>
      </c>
      <c r="G664" s="40">
        <v>123</v>
      </c>
      <c r="H664" s="42">
        <v>2.5630000000000002</v>
      </c>
      <c r="I664" s="41">
        <v>43</v>
      </c>
      <c r="J664" s="43">
        <f t="shared" si="271"/>
        <v>0.34960000000000002</v>
      </c>
      <c r="K664" s="41">
        <v>10</v>
      </c>
      <c r="L664" s="41">
        <v>46</v>
      </c>
      <c r="M664" s="41">
        <v>12</v>
      </c>
      <c r="N664" s="41">
        <f t="shared" si="270"/>
        <v>21.739100000000001</v>
      </c>
      <c r="O664" s="41">
        <f t="shared" si="272"/>
        <v>26.087</v>
      </c>
      <c r="P664" s="41">
        <v>137</v>
      </c>
      <c r="Q664" s="41">
        <v>124</v>
      </c>
      <c r="R664" s="41">
        <v>107</v>
      </c>
      <c r="S664" s="41">
        <v>98</v>
      </c>
      <c r="T664" s="57">
        <v>141</v>
      </c>
      <c r="U664" s="53">
        <f t="shared" si="273"/>
        <v>141</v>
      </c>
      <c r="V664" s="44">
        <f t="shared" si="274"/>
        <v>12.77</v>
      </c>
      <c r="W664" s="54">
        <v>73013</v>
      </c>
      <c r="X664" s="55">
        <v>37003.54</v>
      </c>
      <c r="Y664" s="41">
        <v>0.54692454173532845</v>
      </c>
      <c r="Z664" s="41">
        <f t="shared" si="275"/>
        <v>257.80520000000001</v>
      </c>
      <c r="AA664" s="41">
        <f t="shared" si="276"/>
        <v>0</v>
      </c>
      <c r="AB664" s="41">
        <f t="shared" si="277"/>
        <v>0.426315</v>
      </c>
      <c r="AC664" s="41" t="str">
        <f t="shared" si="278"/>
        <v/>
      </c>
      <c r="AD664" s="41" t="str">
        <f t="shared" si="279"/>
        <v/>
      </c>
      <c r="AE664" s="41">
        <f t="shared" si="280"/>
        <v>418.44099999999997</v>
      </c>
      <c r="AF664" s="41">
        <f t="shared" si="281"/>
        <v>418.44099999999997</v>
      </c>
      <c r="AG664" s="41">
        <f t="shared" si="282"/>
        <v>0</v>
      </c>
      <c r="AH664" s="41" t="str">
        <f t="shared" si="283"/>
        <v/>
      </c>
      <c r="AI664" s="41" t="str">
        <f t="shared" si="284"/>
        <v/>
      </c>
      <c r="AJ664" s="41" t="str">
        <f t="shared" si="285"/>
        <v/>
      </c>
      <c r="AK664" s="41" t="str">
        <f t="shared" si="286"/>
        <v/>
      </c>
      <c r="AL664" s="44">
        <f t="shared" si="287"/>
        <v>418.44</v>
      </c>
      <c r="AM664" s="44">
        <f t="shared" si="288"/>
        <v>473.27</v>
      </c>
      <c r="AN664" s="40">
        <f t="shared" si="289"/>
        <v>27086</v>
      </c>
      <c r="AO664" s="45">
        <f t="shared" si="290"/>
        <v>2.8574476651868366E-2</v>
      </c>
      <c r="AP664" s="40">
        <f t="shared" si="291"/>
        <v>353.60914856687106</v>
      </c>
      <c r="AQ664" s="41">
        <v>0</v>
      </c>
      <c r="AR664" s="40">
        <f t="shared" si="292"/>
        <v>15065</v>
      </c>
      <c r="AS664" s="40">
        <f t="shared" si="293"/>
        <v>1230</v>
      </c>
      <c r="AT664" s="40">
        <f t="shared" si="294"/>
        <v>1850.1770000000001</v>
      </c>
      <c r="AU664" s="40">
        <f t="shared" si="295"/>
        <v>13481</v>
      </c>
      <c r="AV664" s="46">
        <f t="shared" si="296"/>
        <v>15065</v>
      </c>
      <c r="AW664" s="40">
        <f>AX664-AV664</f>
        <v>0</v>
      </c>
      <c r="AX664" s="59">
        <f>IF(D664&gt;AV664,AV664+(D664-AV664),AV664)</f>
        <v>15065</v>
      </c>
    </row>
    <row r="665" spans="1:50" ht="15" customHeight="1" x14ac:dyDescent="0.25">
      <c r="A665" s="51">
        <v>69</v>
      </c>
      <c r="B665" s="51">
        <v>1300</v>
      </c>
      <c r="C665" s="52" t="s">
        <v>107</v>
      </c>
      <c r="D665" s="39">
        <v>385205</v>
      </c>
      <c r="E665" s="40">
        <v>0</v>
      </c>
      <c r="F665" s="41">
        <v>1000</v>
      </c>
      <c r="G665" s="40">
        <v>966</v>
      </c>
      <c r="H665" s="42">
        <v>2.0190000000000001</v>
      </c>
      <c r="I665" s="41">
        <v>77</v>
      </c>
      <c r="J665" s="43">
        <f t="shared" si="271"/>
        <v>7.9699999999999993E-2</v>
      </c>
      <c r="K665" s="41">
        <v>222</v>
      </c>
      <c r="L665" s="41">
        <v>500</v>
      </c>
      <c r="M665" s="41">
        <v>128</v>
      </c>
      <c r="N665" s="41">
        <f t="shared" si="270"/>
        <v>44.4</v>
      </c>
      <c r="O665" s="41">
        <f t="shared" si="272"/>
        <v>25.6</v>
      </c>
      <c r="P665" s="41">
        <v>1303</v>
      </c>
      <c r="Q665" s="41">
        <v>1284</v>
      </c>
      <c r="R665" s="41">
        <v>915</v>
      </c>
      <c r="S665" s="41">
        <v>983</v>
      </c>
      <c r="T665" s="53">
        <v>1000</v>
      </c>
      <c r="U665" s="53">
        <f t="shared" si="273"/>
        <v>1303</v>
      </c>
      <c r="V665" s="44">
        <f t="shared" si="274"/>
        <v>25.86</v>
      </c>
      <c r="W665" s="54">
        <v>388058</v>
      </c>
      <c r="X665" s="55">
        <v>365012.76</v>
      </c>
      <c r="Y665" s="41">
        <v>3.5543863523692001</v>
      </c>
      <c r="Z665" s="41">
        <f t="shared" si="275"/>
        <v>281.34249999999997</v>
      </c>
      <c r="AA665" s="41">
        <f t="shared" si="276"/>
        <v>0</v>
      </c>
      <c r="AB665" s="41">
        <f t="shared" si="277"/>
        <v>0.426315</v>
      </c>
      <c r="AC665" s="41" t="str">
        <f t="shared" si="278"/>
        <v/>
      </c>
      <c r="AD665" s="41" t="str">
        <f t="shared" si="279"/>
        <v/>
      </c>
      <c r="AE665" s="41">
        <f t="shared" si="280"/>
        <v>727.822</v>
      </c>
      <c r="AF665" s="41">
        <f t="shared" si="281"/>
        <v>630</v>
      </c>
      <c r="AG665" s="41">
        <f t="shared" si="282"/>
        <v>0</v>
      </c>
      <c r="AH665" s="41" t="str">
        <f t="shared" si="283"/>
        <v/>
      </c>
      <c r="AI665" s="41" t="str">
        <f t="shared" si="284"/>
        <v/>
      </c>
      <c r="AJ665" s="41" t="str">
        <f t="shared" si="285"/>
        <v/>
      </c>
      <c r="AK665" s="41" t="str">
        <f t="shared" si="286"/>
        <v/>
      </c>
      <c r="AL665" s="44">
        <f t="shared" si="287"/>
        <v>630</v>
      </c>
      <c r="AM665" s="44">
        <f t="shared" si="288"/>
        <v>712.55</v>
      </c>
      <c r="AN665" s="40">
        <f t="shared" si="289"/>
        <v>522888</v>
      </c>
      <c r="AO665" s="45">
        <f t="shared" si="290"/>
        <v>2.8574476651868366E-2</v>
      </c>
      <c r="AP665" s="40">
        <f t="shared" si="291"/>
        <v>3934.2196688591921</v>
      </c>
      <c r="AQ665" s="41">
        <v>0</v>
      </c>
      <c r="AR665" s="40">
        <f t="shared" si="292"/>
        <v>389139</v>
      </c>
      <c r="AS665" s="40">
        <f t="shared" si="293"/>
        <v>9660</v>
      </c>
      <c r="AT665" s="40">
        <f t="shared" si="294"/>
        <v>18250.638000000003</v>
      </c>
      <c r="AU665" s="40">
        <f t="shared" si="295"/>
        <v>375545</v>
      </c>
      <c r="AV665" s="46">
        <f t="shared" si="296"/>
        <v>389139</v>
      </c>
      <c r="AW665" s="40">
        <f>AX665-AV665</f>
        <v>0</v>
      </c>
      <c r="AX665" s="59">
        <f>IF(D665&gt;AV665,AV665+(D665-AV665),AV665)</f>
        <v>389139</v>
      </c>
    </row>
    <row r="666" spans="1:50" ht="15" customHeight="1" x14ac:dyDescent="0.25">
      <c r="A666" s="51">
        <v>69</v>
      </c>
      <c r="B666" s="51">
        <v>1800</v>
      </c>
      <c r="C666" s="52" t="s">
        <v>135</v>
      </c>
      <c r="D666" s="39">
        <v>3377385</v>
      </c>
      <c r="E666" s="40">
        <v>0</v>
      </c>
      <c r="F666" s="41">
        <v>4976</v>
      </c>
      <c r="G666" s="40">
        <v>4925</v>
      </c>
      <c r="H666" s="42">
        <v>2.0950000000000002</v>
      </c>
      <c r="I666" s="41">
        <v>1236</v>
      </c>
      <c r="J666" s="43">
        <f t="shared" si="271"/>
        <v>0.251</v>
      </c>
      <c r="K666" s="41">
        <v>900</v>
      </c>
      <c r="L666" s="41">
        <v>2387</v>
      </c>
      <c r="M666" s="41">
        <v>716</v>
      </c>
      <c r="N666" s="41">
        <f t="shared" si="270"/>
        <v>37.7042</v>
      </c>
      <c r="O666" s="41">
        <f t="shared" si="272"/>
        <v>29.995799999999999</v>
      </c>
      <c r="P666" s="41">
        <v>5913</v>
      </c>
      <c r="Q666" s="41">
        <v>5930</v>
      </c>
      <c r="R666" s="41">
        <v>5290</v>
      </c>
      <c r="S666" s="41">
        <v>4960</v>
      </c>
      <c r="T666" s="53">
        <v>4976</v>
      </c>
      <c r="U666" s="53">
        <f t="shared" si="273"/>
        <v>5930</v>
      </c>
      <c r="V666" s="44">
        <f t="shared" si="274"/>
        <v>16.95</v>
      </c>
      <c r="W666" s="54">
        <v>2331134</v>
      </c>
      <c r="X666" s="55">
        <v>1812923</v>
      </c>
      <c r="Y666" s="41">
        <v>4.737815773663816</v>
      </c>
      <c r="Z666" s="41">
        <f t="shared" si="275"/>
        <v>1050.2729999999999</v>
      </c>
      <c r="AA666" s="41">
        <f t="shared" si="276"/>
        <v>0</v>
      </c>
      <c r="AB666" s="41">
        <f t="shared" si="277"/>
        <v>0.426315</v>
      </c>
      <c r="AC666" s="41" t="str">
        <f t="shared" si="278"/>
        <v/>
      </c>
      <c r="AD666" s="41" t="str">
        <f t="shared" si="279"/>
        <v/>
      </c>
      <c r="AE666" s="41" t="str">
        <f t="shared" si="280"/>
        <v/>
      </c>
      <c r="AF666" s="41" t="str">
        <f t="shared" si="281"/>
        <v/>
      </c>
      <c r="AG666" s="41">
        <f t="shared" si="282"/>
        <v>1020.22278658</v>
      </c>
      <c r="AH666" s="41" t="str">
        <f t="shared" si="283"/>
        <v/>
      </c>
      <c r="AI666" s="41" t="str">
        <f t="shared" si="284"/>
        <v/>
      </c>
      <c r="AJ666" s="41" t="str">
        <f t="shared" si="285"/>
        <v/>
      </c>
      <c r="AK666" s="41" t="str">
        <f t="shared" si="286"/>
        <v/>
      </c>
      <c r="AL666" s="44">
        <f t="shared" si="287"/>
        <v>1020.22</v>
      </c>
      <c r="AM666" s="44">
        <f t="shared" si="288"/>
        <v>1153.9000000000001</v>
      </c>
      <c r="AN666" s="40">
        <f t="shared" si="289"/>
        <v>4689160</v>
      </c>
      <c r="AO666" s="45">
        <f t="shared" si="290"/>
        <v>2.8574476651868366E-2</v>
      </c>
      <c r="AP666" s="40">
        <f t="shared" si="291"/>
        <v>37483.284110004628</v>
      </c>
      <c r="AQ666" s="41">
        <v>0</v>
      </c>
      <c r="AR666" s="40">
        <f t="shared" si="292"/>
        <v>3414868</v>
      </c>
      <c r="AS666" s="40">
        <f t="shared" si="293"/>
        <v>49250</v>
      </c>
      <c r="AT666" s="40">
        <f t="shared" si="294"/>
        <v>90646.150000000009</v>
      </c>
      <c r="AU666" s="40">
        <f t="shared" si="295"/>
        <v>3328135</v>
      </c>
      <c r="AV666" s="46">
        <f t="shared" si="296"/>
        <v>3414868</v>
      </c>
      <c r="AW666" s="40">
        <f>AX666-AV666</f>
        <v>0</v>
      </c>
      <c r="AX666" s="59">
        <f>IF(D666&gt;AV666,AV666+(D666-AV666),AV666)</f>
        <v>3414868</v>
      </c>
    </row>
    <row r="667" spans="1:50" ht="15" customHeight="1" x14ac:dyDescent="0.25">
      <c r="A667" s="51">
        <v>69</v>
      </c>
      <c r="B667" s="51">
        <v>1900</v>
      </c>
      <c r="C667" s="52" t="s">
        <v>165</v>
      </c>
      <c r="D667" s="39">
        <v>169065</v>
      </c>
      <c r="E667" s="40">
        <v>0</v>
      </c>
      <c r="F667" s="41">
        <v>574</v>
      </c>
      <c r="G667" s="40">
        <v>545</v>
      </c>
      <c r="H667" s="42">
        <v>1.9810000000000001</v>
      </c>
      <c r="I667" s="41">
        <v>568</v>
      </c>
      <c r="J667" s="43">
        <f t="shared" si="271"/>
        <v>1.0422</v>
      </c>
      <c r="K667" s="41">
        <v>53</v>
      </c>
      <c r="L667" s="41">
        <v>333</v>
      </c>
      <c r="M667" s="41">
        <v>99</v>
      </c>
      <c r="N667" s="41">
        <f t="shared" si="270"/>
        <v>15.915899999999999</v>
      </c>
      <c r="O667" s="41">
        <f t="shared" si="272"/>
        <v>29.729699999999998</v>
      </c>
      <c r="P667" s="41">
        <v>687</v>
      </c>
      <c r="Q667" s="41">
        <v>800</v>
      </c>
      <c r="R667" s="41">
        <v>680</v>
      </c>
      <c r="S667" s="41">
        <v>622</v>
      </c>
      <c r="T667" s="57">
        <v>574</v>
      </c>
      <c r="U667" s="53">
        <f t="shared" si="273"/>
        <v>800</v>
      </c>
      <c r="V667" s="44">
        <f t="shared" si="274"/>
        <v>31.88</v>
      </c>
      <c r="W667" s="54">
        <v>336596</v>
      </c>
      <c r="X667" s="55">
        <v>424053.68</v>
      </c>
      <c r="Y667" s="41">
        <v>2.5334256374933011</v>
      </c>
      <c r="Z667" s="41">
        <f t="shared" si="275"/>
        <v>226.57069999999999</v>
      </c>
      <c r="AA667" s="41">
        <f t="shared" si="276"/>
        <v>0</v>
      </c>
      <c r="AB667" s="41">
        <f t="shared" si="277"/>
        <v>0.426315</v>
      </c>
      <c r="AC667" s="41" t="str">
        <f t="shared" si="278"/>
        <v/>
      </c>
      <c r="AD667" s="41" t="str">
        <f t="shared" si="279"/>
        <v/>
      </c>
      <c r="AE667" s="41">
        <f t="shared" si="280"/>
        <v>573.31500000000005</v>
      </c>
      <c r="AF667" s="41">
        <f t="shared" si="281"/>
        <v>573.31500000000005</v>
      </c>
      <c r="AG667" s="41">
        <f t="shared" si="282"/>
        <v>0</v>
      </c>
      <c r="AH667" s="41" t="str">
        <f t="shared" si="283"/>
        <v/>
      </c>
      <c r="AI667" s="41" t="str">
        <f t="shared" si="284"/>
        <v/>
      </c>
      <c r="AJ667" s="41" t="str">
        <f t="shared" si="285"/>
        <v/>
      </c>
      <c r="AK667" s="41" t="str">
        <f t="shared" si="286"/>
        <v/>
      </c>
      <c r="AL667" s="44">
        <f t="shared" si="287"/>
        <v>573.32000000000005</v>
      </c>
      <c r="AM667" s="44">
        <f t="shared" si="288"/>
        <v>648.44000000000005</v>
      </c>
      <c r="AN667" s="40">
        <f t="shared" si="289"/>
        <v>209904</v>
      </c>
      <c r="AO667" s="45">
        <f t="shared" si="290"/>
        <v>2.8574476651868366E-2</v>
      </c>
      <c r="AP667" s="40">
        <f t="shared" si="291"/>
        <v>1166.9530519856521</v>
      </c>
      <c r="AQ667" s="41">
        <v>0</v>
      </c>
      <c r="AR667" s="40">
        <f t="shared" si="292"/>
        <v>170232</v>
      </c>
      <c r="AS667" s="40">
        <f t="shared" si="293"/>
        <v>5450</v>
      </c>
      <c r="AT667" s="40">
        <f t="shared" si="294"/>
        <v>21202.684000000001</v>
      </c>
      <c r="AU667" s="40">
        <f t="shared" si="295"/>
        <v>163615</v>
      </c>
      <c r="AV667" s="46">
        <f t="shared" si="296"/>
        <v>170232</v>
      </c>
      <c r="AW667" s="40">
        <f>AX667-AV667</f>
        <v>0</v>
      </c>
      <c r="AX667" s="59">
        <f>IF(D667&gt;AV667,AV667+(D667-AV667),AV667)</f>
        <v>170232</v>
      </c>
    </row>
    <row r="668" spans="1:50" ht="15" customHeight="1" x14ac:dyDescent="0.25">
      <c r="A668" s="51">
        <v>69</v>
      </c>
      <c r="B668" s="51">
        <v>2500</v>
      </c>
      <c r="C668" s="52" t="s">
        <v>242</v>
      </c>
      <c r="D668" s="39">
        <v>2448561</v>
      </c>
      <c r="E668" s="40">
        <v>0</v>
      </c>
      <c r="F668" s="41">
        <v>3460</v>
      </c>
      <c r="G668" s="40">
        <v>3395</v>
      </c>
      <c r="H668" s="42">
        <v>1.863</v>
      </c>
      <c r="I668" s="41">
        <v>1844</v>
      </c>
      <c r="J668" s="43">
        <f t="shared" si="271"/>
        <v>0.54320000000000002</v>
      </c>
      <c r="K668" s="41">
        <v>913</v>
      </c>
      <c r="L668" s="41">
        <v>2045</v>
      </c>
      <c r="M668" s="41">
        <v>543</v>
      </c>
      <c r="N668" s="41">
        <f t="shared" si="270"/>
        <v>44.645499999999998</v>
      </c>
      <c r="O668" s="41">
        <f t="shared" si="272"/>
        <v>26.552599999999998</v>
      </c>
      <c r="P668" s="41">
        <v>4904</v>
      </c>
      <c r="Q668" s="41">
        <v>4820</v>
      </c>
      <c r="R668" s="41">
        <v>3968</v>
      </c>
      <c r="S668" s="41">
        <v>3724</v>
      </c>
      <c r="T668" s="53">
        <v>3460</v>
      </c>
      <c r="U668" s="53">
        <f t="shared" si="273"/>
        <v>4904</v>
      </c>
      <c r="V668" s="44">
        <f t="shared" si="274"/>
        <v>30.77</v>
      </c>
      <c r="W668" s="54">
        <v>1956844</v>
      </c>
      <c r="X668" s="55">
        <v>1810862.3599999999</v>
      </c>
      <c r="Y668" s="41">
        <v>2.7355864197054194</v>
      </c>
      <c r="Z668" s="41">
        <f t="shared" si="275"/>
        <v>1264.8110999999999</v>
      </c>
      <c r="AA668" s="41">
        <f t="shared" si="276"/>
        <v>0</v>
      </c>
      <c r="AB668" s="41">
        <f t="shared" si="277"/>
        <v>0.426315</v>
      </c>
      <c r="AC668" s="41" t="str">
        <f t="shared" si="278"/>
        <v/>
      </c>
      <c r="AD668" s="41" t="str">
        <f t="shared" si="279"/>
        <v/>
      </c>
      <c r="AE668" s="41" t="str">
        <f t="shared" si="280"/>
        <v/>
      </c>
      <c r="AF668" s="41" t="str">
        <f t="shared" si="281"/>
        <v/>
      </c>
      <c r="AG668" s="41">
        <f t="shared" si="282"/>
        <v>1297.5397548499998</v>
      </c>
      <c r="AH668" s="41" t="str">
        <f t="shared" si="283"/>
        <v/>
      </c>
      <c r="AI668" s="41" t="str">
        <f t="shared" si="284"/>
        <v/>
      </c>
      <c r="AJ668" s="41" t="str">
        <f t="shared" si="285"/>
        <v/>
      </c>
      <c r="AK668" s="41" t="str">
        <f t="shared" si="286"/>
        <v/>
      </c>
      <c r="AL668" s="44">
        <f t="shared" si="287"/>
        <v>1297.54</v>
      </c>
      <c r="AM668" s="44">
        <f t="shared" si="288"/>
        <v>1467.56</v>
      </c>
      <c r="AN668" s="40">
        <f t="shared" si="289"/>
        <v>4148134</v>
      </c>
      <c r="AO668" s="45">
        <f t="shared" si="290"/>
        <v>2.8574476651868366E-2</v>
      </c>
      <c r="AP668" s="40">
        <f t="shared" si="291"/>
        <v>48564.409006645874</v>
      </c>
      <c r="AQ668" s="41">
        <v>0</v>
      </c>
      <c r="AR668" s="40">
        <f t="shared" si="292"/>
        <v>2497125</v>
      </c>
      <c r="AS668" s="40">
        <f t="shared" si="293"/>
        <v>33950</v>
      </c>
      <c r="AT668" s="40">
        <f t="shared" si="294"/>
        <v>90543.118000000002</v>
      </c>
      <c r="AU668" s="40">
        <f t="shared" si="295"/>
        <v>2414611</v>
      </c>
      <c r="AV668" s="46">
        <f t="shared" si="296"/>
        <v>2497125</v>
      </c>
      <c r="AW668" s="40">
        <f>AX668-AV668</f>
        <v>0</v>
      </c>
      <c r="AX668" s="59">
        <f>IF(D668&gt;AV668,AV668+(D668-AV668),AV668)</f>
        <v>2497125</v>
      </c>
    </row>
    <row r="669" spans="1:50" ht="15" customHeight="1" x14ac:dyDescent="0.25">
      <c r="A669" s="51">
        <v>69</v>
      </c>
      <c r="B669" s="51">
        <v>2700</v>
      </c>
      <c r="C669" s="52" t="s">
        <v>250</v>
      </c>
      <c r="D669" s="39">
        <v>2873714</v>
      </c>
      <c r="E669" s="40">
        <v>0</v>
      </c>
      <c r="F669" s="41">
        <v>3718</v>
      </c>
      <c r="G669" s="40">
        <v>3590</v>
      </c>
      <c r="H669" s="42">
        <v>2.0960000000000001</v>
      </c>
      <c r="I669" s="41">
        <v>1218</v>
      </c>
      <c r="J669" s="43">
        <f t="shared" si="271"/>
        <v>0.33929999999999999</v>
      </c>
      <c r="K669" s="41">
        <v>906</v>
      </c>
      <c r="L669" s="41">
        <v>1965</v>
      </c>
      <c r="M669" s="41">
        <v>543</v>
      </c>
      <c r="N669" s="41">
        <f t="shared" si="270"/>
        <v>46.106900000000003</v>
      </c>
      <c r="O669" s="41">
        <f t="shared" si="272"/>
        <v>27.633600000000001</v>
      </c>
      <c r="P669" s="41">
        <v>4721</v>
      </c>
      <c r="Q669" s="41">
        <v>5042</v>
      </c>
      <c r="R669" s="41">
        <v>4064</v>
      </c>
      <c r="S669" s="41">
        <v>3865</v>
      </c>
      <c r="T669" s="53">
        <v>3718</v>
      </c>
      <c r="U669" s="53">
        <f t="shared" si="273"/>
        <v>5042</v>
      </c>
      <c r="V669" s="44">
        <f t="shared" si="274"/>
        <v>28.8</v>
      </c>
      <c r="W669" s="54">
        <v>1812430</v>
      </c>
      <c r="X669" s="55">
        <v>2085131.17</v>
      </c>
      <c r="Y669" s="41">
        <v>6.4502009275718653</v>
      </c>
      <c r="Z669" s="41">
        <f t="shared" si="275"/>
        <v>576.4162</v>
      </c>
      <c r="AA669" s="41">
        <f t="shared" si="276"/>
        <v>0</v>
      </c>
      <c r="AB669" s="41">
        <f t="shared" si="277"/>
        <v>0.426315</v>
      </c>
      <c r="AC669" s="41" t="str">
        <f t="shared" si="278"/>
        <v/>
      </c>
      <c r="AD669" s="41" t="str">
        <f t="shared" si="279"/>
        <v/>
      </c>
      <c r="AE669" s="41" t="str">
        <f t="shared" si="280"/>
        <v/>
      </c>
      <c r="AF669" s="41" t="str">
        <f t="shared" si="281"/>
        <v/>
      </c>
      <c r="AG669" s="41">
        <f t="shared" si="282"/>
        <v>1259.8125241099999</v>
      </c>
      <c r="AH669" s="41" t="str">
        <f t="shared" si="283"/>
        <v/>
      </c>
      <c r="AI669" s="41" t="str">
        <f t="shared" si="284"/>
        <v/>
      </c>
      <c r="AJ669" s="41" t="str">
        <f t="shared" si="285"/>
        <v/>
      </c>
      <c r="AK669" s="41" t="str">
        <f t="shared" si="286"/>
        <v/>
      </c>
      <c r="AL669" s="44">
        <f t="shared" si="287"/>
        <v>1259.81</v>
      </c>
      <c r="AM669" s="44">
        <f t="shared" si="288"/>
        <v>1424.89</v>
      </c>
      <c r="AN669" s="40">
        <f t="shared" si="289"/>
        <v>4342689</v>
      </c>
      <c r="AO669" s="45">
        <f t="shared" si="290"/>
        <v>2.8574476651868366E-2</v>
      </c>
      <c r="AP669" s="40">
        <f t="shared" si="291"/>
        <v>41975.191839678337</v>
      </c>
      <c r="AQ669" s="41">
        <v>0</v>
      </c>
      <c r="AR669" s="40">
        <f t="shared" si="292"/>
        <v>2915689</v>
      </c>
      <c r="AS669" s="40">
        <f t="shared" si="293"/>
        <v>35900</v>
      </c>
      <c r="AT669" s="40">
        <f t="shared" si="294"/>
        <v>104256.5585</v>
      </c>
      <c r="AU669" s="40">
        <f t="shared" si="295"/>
        <v>2837814</v>
      </c>
      <c r="AV669" s="46">
        <f t="shared" si="296"/>
        <v>2915689</v>
      </c>
      <c r="AW669" s="40">
        <f>AX669-AV669</f>
        <v>0</v>
      </c>
      <c r="AX669" s="59">
        <f>IF(D669&gt;AV669,AV669+(D669-AV669),AV669)</f>
        <v>2915689</v>
      </c>
    </row>
    <row r="670" spans="1:50" ht="15" customHeight="1" x14ac:dyDescent="0.25">
      <c r="A670" s="51">
        <v>69</v>
      </c>
      <c r="B670" s="51">
        <v>2900</v>
      </c>
      <c r="C670" s="52" t="s">
        <v>267</v>
      </c>
      <c r="D670" s="39">
        <v>172827</v>
      </c>
      <c r="E670" s="40">
        <v>0</v>
      </c>
      <c r="F670" s="41">
        <v>528</v>
      </c>
      <c r="G670" s="40">
        <v>514</v>
      </c>
      <c r="H670" s="42">
        <v>1.984</v>
      </c>
      <c r="I670" s="41">
        <v>200</v>
      </c>
      <c r="J670" s="43">
        <f t="shared" si="271"/>
        <v>0.3891</v>
      </c>
      <c r="K670" s="41">
        <v>64</v>
      </c>
      <c r="L670" s="41">
        <v>293</v>
      </c>
      <c r="M670" s="41">
        <v>105</v>
      </c>
      <c r="N670" s="41">
        <f t="shared" si="270"/>
        <v>21.843</v>
      </c>
      <c r="O670" s="41">
        <f t="shared" si="272"/>
        <v>35.836199999999998</v>
      </c>
      <c r="P670" s="41">
        <v>650</v>
      </c>
      <c r="Q670" s="41">
        <v>648</v>
      </c>
      <c r="R670" s="41">
        <v>574</v>
      </c>
      <c r="S670" s="41">
        <v>503</v>
      </c>
      <c r="T670" s="57">
        <v>528</v>
      </c>
      <c r="U670" s="53">
        <f t="shared" si="273"/>
        <v>650</v>
      </c>
      <c r="V670" s="44">
        <f t="shared" si="274"/>
        <v>20.92</v>
      </c>
      <c r="W670" s="54">
        <v>178427</v>
      </c>
      <c r="X670" s="55">
        <v>335017</v>
      </c>
      <c r="Y670" s="41">
        <v>1.4210915262927859</v>
      </c>
      <c r="Z670" s="41">
        <f t="shared" si="275"/>
        <v>371.54539999999997</v>
      </c>
      <c r="AA670" s="41">
        <f t="shared" si="276"/>
        <v>0</v>
      </c>
      <c r="AB670" s="41">
        <f t="shared" si="277"/>
        <v>0.426315</v>
      </c>
      <c r="AC670" s="41" t="str">
        <f t="shared" si="278"/>
        <v/>
      </c>
      <c r="AD670" s="41" t="str">
        <f t="shared" si="279"/>
        <v/>
      </c>
      <c r="AE670" s="41">
        <f t="shared" si="280"/>
        <v>561.93799999999999</v>
      </c>
      <c r="AF670" s="41">
        <f t="shared" si="281"/>
        <v>561.93799999999999</v>
      </c>
      <c r="AG670" s="41">
        <f t="shared" si="282"/>
        <v>0</v>
      </c>
      <c r="AH670" s="41" t="str">
        <f t="shared" si="283"/>
        <v/>
      </c>
      <c r="AI670" s="41" t="str">
        <f t="shared" si="284"/>
        <v/>
      </c>
      <c r="AJ670" s="41" t="str">
        <f t="shared" si="285"/>
        <v/>
      </c>
      <c r="AK670" s="41" t="str">
        <f t="shared" si="286"/>
        <v/>
      </c>
      <c r="AL670" s="44">
        <f t="shared" si="287"/>
        <v>561.94000000000005</v>
      </c>
      <c r="AM670" s="44">
        <f t="shared" si="288"/>
        <v>635.57000000000005</v>
      </c>
      <c r="AN670" s="40">
        <f t="shared" si="289"/>
        <v>250617</v>
      </c>
      <c r="AO670" s="45">
        <f t="shared" si="290"/>
        <v>2.8574476651868366E-2</v>
      </c>
      <c r="AP670" s="40">
        <f t="shared" si="291"/>
        <v>2222.8085387488404</v>
      </c>
      <c r="AQ670" s="41">
        <v>0</v>
      </c>
      <c r="AR670" s="40">
        <f t="shared" si="292"/>
        <v>175050</v>
      </c>
      <c r="AS670" s="40">
        <f t="shared" si="293"/>
        <v>5140</v>
      </c>
      <c r="AT670" s="40">
        <f t="shared" si="294"/>
        <v>16750.850000000002</v>
      </c>
      <c r="AU670" s="40">
        <f t="shared" si="295"/>
        <v>167687</v>
      </c>
      <c r="AV670" s="46">
        <f t="shared" si="296"/>
        <v>175050</v>
      </c>
      <c r="AW670" s="40">
        <f>AX670-AV670</f>
        <v>0</v>
      </c>
      <c r="AX670" s="59">
        <f>IF(D670&gt;AV670,AV670+(D670-AV670),AV670)</f>
        <v>175050</v>
      </c>
    </row>
    <row r="671" spans="1:50" ht="15" customHeight="1" x14ac:dyDescent="0.25">
      <c r="A671" s="51">
        <v>69</v>
      </c>
      <c r="B671" s="51">
        <v>3500</v>
      </c>
      <c r="C671" s="52" t="s">
        <v>296</v>
      </c>
      <c r="D671" s="39">
        <v>733182</v>
      </c>
      <c r="E671" s="40">
        <v>0</v>
      </c>
      <c r="F671" s="41">
        <v>1799</v>
      </c>
      <c r="G671" s="40">
        <v>1780</v>
      </c>
      <c r="H671" s="42">
        <v>2.1139999999999999</v>
      </c>
      <c r="I671" s="41">
        <v>555</v>
      </c>
      <c r="J671" s="43">
        <f t="shared" si="271"/>
        <v>0.31180000000000002</v>
      </c>
      <c r="K671" s="41">
        <v>354</v>
      </c>
      <c r="L671" s="41">
        <v>923</v>
      </c>
      <c r="M671" s="41">
        <v>268</v>
      </c>
      <c r="N671" s="41">
        <f t="shared" si="270"/>
        <v>38.353200000000001</v>
      </c>
      <c r="O671" s="41">
        <f t="shared" si="272"/>
        <v>29.035800000000002</v>
      </c>
      <c r="P671" s="41">
        <v>2287</v>
      </c>
      <c r="Q671" s="41">
        <v>2721</v>
      </c>
      <c r="R671" s="41">
        <v>1934</v>
      </c>
      <c r="S671" s="41">
        <v>1847</v>
      </c>
      <c r="T671" s="53">
        <v>1799</v>
      </c>
      <c r="U671" s="53">
        <f t="shared" si="273"/>
        <v>2721</v>
      </c>
      <c r="V671" s="44">
        <f t="shared" si="274"/>
        <v>34.58</v>
      </c>
      <c r="W671" s="54">
        <v>954303</v>
      </c>
      <c r="X671" s="55">
        <v>1165243.52</v>
      </c>
      <c r="Y671" s="41">
        <v>12.686307426906998</v>
      </c>
      <c r="Z671" s="41">
        <f t="shared" si="275"/>
        <v>141.8064</v>
      </c>
      <c r="AA671" s="41">
        <f t="shared" si="276"/>
        <v>0</v>
      </c>
      <c r="AB671" s="41">
        <f t="shared" si="277"/>
        <v>0.426315</v>
      </c>
      <c r="AC671" s="41" t="str">
        <f t="shared" si="278"/>
        <v/>
      </c>
      <c r="AD671" s="41" t="str">
        <f t="shared" si="279"/>
        <v/>
      </c>
      <c r="AE671" s="41">
        <f t="shared" si="280"/>
        <v>1026.56</v>
      </c>
      <c r="AF671" s="41">
        <f t="shared" si="281"/>
        <v>630</v>
      </c>
      <c r="AG671" s="41">
        <f t="shared" si="282"/>
        <v>0</v>
      </c>
      <c r="AH671" s="41" t="str">
        <f t="shared" si="283"/>
        <v/>
      </c>
      <c r="AI671" s="41" t="str">
        <f t="shared" si="284"/>
        <v/>
      </c>
      <c r="AJ671" s="41" t="str">
        <f t="shared" si="285"/>
        <v/>
      </c>
      <c r="AK671" s="41" t="str">
        <f t="shared" si="286"/>
        <v/>
      </c>
      <c r="AL671" s="44">
        <f t="shared" si="287"/>
        <v>630</v>
      </c>
      <c r="AM671" s="44">
        <f t="shared" si="288"/>
        <v>712.55</v>
      </c>
      <c r="AN671" s="40">
        <f t="shared" si="289"/>
        <v>861505</v>
      </c>
      <c r="AO671" s="45">
        <f t="shared" si="290"/>
        <v>2.8574476651868366E-2</v>
      </c>
      <c r="AP671" s="40">
        <f t="shared" si="291"/>
        <v>3666.7625673977045</v>
      </c>
      <c r="AQ671" s="41">
        <v>0</v>
      </c>
      <c r="AR671" s="40">
        <f t="shared" si="292"/>
        <v>736849</v>
      </c>
      <c r="AS671" s="40">
        <f t="shared" si="293"/>
        <v>17800</v>
      </c>
      <c r="AT671" s="40">
        <f t="shared" si="294"/>
        <v>58262.176000000007</v>
      </c>
      <c r="AU671" s="40">
        <f t="shared" si="295"/>
        <v>715382</v>
      </c>
      <c r="AV671" s="46">
        <f t="shared" si="296"/>
        <v>736849</v>
      </c>
      <c r="AW671" s="40">
        <f>AX671-AV671</f>
        <v>0</v>
      </c>
      <c r="AX671" s="59">
        <f>IF(D671&gt;AV671,AV671+(D671-AV671),AV671)</f>
        <v>736849</v>
      </c>
    </row>
    <row r="672" spans="1:50" ht="15" customHeight="1" x14ac:dyDescent="0.25">
      <c r="A672" s="51">
        <v>69</v>
      </c>
      <c r="B672" s="51">
        <v>3600</v>
      </c>
      <c r="C672" s="52" t="s">
        <v>357</v>
      </c>
      <c r="D672" s="39">
        <v>0</v>
      </c>
      <c r="E672" s="40">
        <v>0</v>
      </c>
      <c r="F672" s="41">
        <v>9414</v>
      </c>
      <c r="G672" s="40">
        <v>9603</v>
      </c>
      <c r="H672" s="42">
        <v>2.4620000000000002</v>
      </c>
      <c r="I672" s="41">
        <v>4744</v>
      </c>
      <c r="J672" s="43">
        <f t="shared" si="271"/>
        <v>0.49399999999999999</v>
      </c>
      <c r="K672" s="41">
        <v>346</v>
      </c>
      <c r="L672" s="41">
        <v>3831</v>
      </c>
      <c r="M672" s="41">
        <v>772</v>
      </c>
      <c r="N672" s="41">
        <f t="shared" si="270"/>
        <v>9.0315999999999992</v>
      </c>
      <c r="O672" s="41">
        <f t="shared" si="272"/>
        <v>20.151399999999999</v>
      </c>
      <c r="P672" s="41">
        <v>0</v>
      </c>
      <c r="Q672" s="41">
        <v>6759</v>
      </c>
      <c r="R672" s="41">
        <v>6761</v>
      </c>
      <c r="S672" s="41">
        <v>7448</v>
      </c>
      <c r="T672" s="53">
        <v>9414</v>
      </c>
      <c r="U672" s="53">
        <f t="shared" si="273"/>
        <v>9414</v>
      </c>
      <c r="V672" s="44">
        <f t="shared" si="274"/>
        <v>0</v>
      </c>
      <c r="W672" s="54">
        <v>15456944</v>
      </c>
      <c r="X672" s="55">
        <v>6219177</v>
      </c>
      <c r="Y672" s="41">
        <v>34.369440321731219</v>
      </c>
      <c r="Z672" s="41">
        <f t="shared" si="275"/>
        <v>273.90609999999998</v>
      </c>
      <c r="AA672" s="41">
        <f t="shared" si="276"/>
        <v>0</v>
      </c>
      <c r="AB672" s="41">
        <f t="shared" si="277"/>
        <v>0.426315</v>
      </c>
      <c r="AC672" s="41" t="str">
        <f t="shared" si="278"/>
        <v/>
      </c>
      <c r="AD672" s="41" t="str">
        <f t="shared" si="279"/>
        <v/>
      </c>
      <c r="AE672" s="41" t="str">
        <f t="shared" si="280"/>
        <v/>
      </c>
      <c r="AF672" s="41" t="str">
        <f t="shared" si="281"/>
        <v/>
      </c>
      <c r="AG672" s="41">
        <f t="shared" si="282"/>
        <v>558.48140644</v>
      </c>
      <c r="AH672" s="41" t="str">
        <f t="shared" si="283"/>
        <v/>
      </c>
      <c r="AI672" s="41" t="str">
        <f t="shared" si="284"/>
        <v/>
      </c>
      <c r="AJ672" s="41" t="str">
        <f t="shared" si="285"/>
        <v/>
      </c>
      <c r="AK672" s="41" t="str">
        <f t="shared" si="286"/>
        <v/>
      </c>
      <c r="AL672" s="44">
        <f t="shared" si="287"/>
        <v>558.48</v>
      </c>
      <c r="AM672" s="44">
        <f t="shared" si="288"/>
        <v>631.66</v>
      </c>
      <c r="AN672" s="40">
        <f t="shared" si="289"/>
        <v>0</v>
      </c>
      <c r="AO672" s="45">
        <f t="shared" si="290"/>
        <v>2.8574476651868366E-2</v>
      </c>
      <c r="AP672" s="40">
        <f t="shared" si="291"/>
        <v>0</v>
      </c>
      <c r="AQ672" s="41">
        <v>0</v>
      </c>
      <c r="AR672" s="40">
        <f t="shared" si="292"/>
        <v>0</v>
      </c>
      <c r="AS672" s="40">
        <f t="shared" si="293"/>
        <v>96030</v>
      </c>
      <c r="AT672" s="40">
        <f t="shared" si="294"/>
        <v>310958.85000000003</v>
      </c>
      <c r="AU672" s="40">
        <f t="shared" si="295"/>
        <v>-96030</v>
      </c>
      <c r="AV672" s="46">
        <f t="shared" si="296"/>
        <v>0</v>
      </c>
      <c r="AW672" s="40">
        <f>AX672-AV672</f>
        <v>0</v>
      </c>
      <c r="AX672" s="59">
        <f>IF(D672&gt;AV672,AV672+(D672-AV672),AV672)</f>
        <v>0</v>
      </c>
    </row>
    <row r="673" spans="1:50" ht="15" customHeight="1" x14ac:dyDescent="0.25">
      <c r="A673" s="51">
        <v>69</v>
      </c>
      <c r="B673" s="51">
        <v>3800</v>
      </c>
      <c r="C673" s="52" t="s">
        <v>360</v>
      </c>
      <c r="D673" s="39">
        <v>8278325</v>
      </c>
      <c r="E673" s="40">
        <v>0</v>
      </c>
      <c r="F673" s="41">
        <v>16361</v>
      </c>
      <c r="G673" s="40">
        <v>16310</v>
      </c>
      <c r="H673" s="42">
        <v>2.15</v>
      </c>
      <c r="I673" s="41">
        <v>8637</v>
      </c>
      <c r="J673" s="43">
        <f t="shared" si="271"/>
        <v>0.52959999999999996</v>
      </c>
      <c r="K673" s="41">
        <v>2017</v>
      </c>
      <c r="L673" s="41">
        <v>7978</v>
      </c>
      <c r="M673" s="41">
        <v>3125</v>
      </c>
      <c r="N673" s="41">
        <f t="shared" si="270"/>
        <v>25.282</v>
      </c>
      <c r="O673" s="41">
        <f t="shared" si="272"/>
        <v>39.170200000000001</v>
      </c>
      <c r="P673" s="41">
        <v>16104</v>
      </c>
      <c r="Q673" s="41">
        <v>21193</v>
      </c>
      <c r="R673" s="41">
        <v>18046</v>
      </c>
      <c r="S673" s="41">
        <v>17071</v>
      </c>
      <c r="T673" s="53">
        <v>16361</v>
      </c>
      <c r="U673" s="53">
        <f t="shared" si="273"/>
        <v>21193</v>
      </c>
      <c r="V673" s="44">
        <f t="shared" si="274"/>
        <v>23.04</v>
      </c>
      <c r="W673" s="54">
        <v>9807958</v>
      </c>
      <c r="X673" s="55">
        <v>8037382</v>
      </c>
      <c r="Y673" s="41">
        <v>186.42467262396582</v>
      </c>
      <c r="Z673" s="41">
        <f t="shared" si="275"/>
        <v>87.762</v>
      </c>
      <c r="AA673" s="41">
        <f t="shared" si="276"/>
        <v>100</v>
      </c>
      <c r="AB673" s="41">
        <f t="shared" si="277"/>
        <v>0.426315</v>
      </c>
      <c r="AC673" s="41" t="str">
        <f t="shared" si="278"/>
        <v/>
      </c>
      <c r="AD673" s="41" t="str">
        <f t="shared" si="279"/>
        <v/>
      </c>
      <c r="AE673" s="41" t="str">
        <f t="shared" si="280"/>
        <v/>
      </c>
      <c r="AF673" s="41" t="str">
        <f t="shared" si="281"/>
        <v/>
      </c>
      <c r="AG673" s="41">
        <f t="shared" si="282"/>
        <v>0</v>
      </c>
      <c r="AH673" s="41">
        <f t="shared" si="283"/>
        <v>733.46359266000002</v>
      </c>
      <c r="AI673" s="41" t="str">
        <f t="shared" si="284"/>
        <v/>
      </c>
      <c r="AJ673" s="41" t="str">
        <f t="shared" si="285"/>
        <v/>
      </c>
      <c r="AK673" s="41" t="str">
        <f t="shared" si="286"/>
        <v/>
      </c>
      <c r="AL673" s="44">
        <f t="shared" si="287"/>
        <v>733.46</v>
      </c>
      <c r="AM673" s="44">
        <f t="shared" si="288"/>
        <v>829.57</v>
      </c>
      <c r="AN673" s="40">
        <f t="shared" si="289"/>
        <v>9349007</v>
      </c>
      <c r="AO673" s="45">
        <f t="shared" si="290"/>
        <v>2.8574476651868366E-2</v>
      </c>
      <c r="AP673" s="40">
        <f t="shared" si="291"/>
        <v>30594.177810575726</v>
      </c>
      <c r="AQ673" s="41">
        <v>0</v>
      </c>
      <c r="AR673" s="40">
        <f t="shared" si="292"/>
        <v>8308919</v>
      </c>
      <c r="AS673" s="40">
        <f t="shared" si="293"/>
        <v>163100</v>
      </c>
      <c r="AT673" s="40">
        <f t="shared" si="294"/>
        <v>401869.10000000003</v>
      </c>
      <c r="AU673" s="40">
        <f t="shared" si="295"/>
        <v>8115225</v>
      </c>
      <c r="AV673" s="46">
        <f t="shared" si="296"/>
        <v>8308919</v>
      </c>
      <c r="AW673" s="40">
        <f>AX673-AV673</f>
        <v>0</v>
      </c>
      <c r="AX673" s="59">
        <f>IF(D673&gt;AV673,AV673+(D673-AV673),AV673)</f>
        <v>8308919</v>
      </c>
    </row>
    <row r="674" spans="1:50" ht="15" customHeight="1" x14ac:dyDescent="0.25">
      <c r="A674" s="51">
        <v>69</v>
      </c>
      <c r="B674" s="51">
        <v>4000</v>
      </c>
      <c r="C674" s="52" t="s">
        <v>386</v>
      </c>
      <c r="D674" s="39">
        <v>9688</v>
      </c>
      <c r="E674" s="40">
        <v>0</v>
      </c>
      <c r="F674" s="41">
        <v>86</v>
      </c>
      <c r="G674" s="40">
        <v>87</v>
      </c>
      <c r="H674" s="42">
        <v>1.9330000000000001</v>
      </c>
      <c r="I674" s="41">
        <v>0</v>
      </c>
      <c r="J674" s="43">
        <f t="shared" si="271"/>
        <v>0</v>
      </c>
      <c r="K674" s="41">
        <v>19</v>
      </c>
      <c r="L674" s="41">
        <v>54</v>
      </c>
      <c r="M674" s="41">
        <v>23</v>
      </c>
      <c r="N674" s="41">
        <f t="shared" si="270"/>
        <v>35.185200000000002</v>
      </c>
      <c r="O674" s="41">
        <f t="shared" si="272"/>
        <v>42.592600000000004</v>
      </c>
      <c r="P674" s="41">
        <v>150</v>
      </c>
      <c r="Q674" s="41">
        <v>134</v>
      </c>
      <c r="R674" s="41">
        <v>133</v>
      </c>
      <c r="S674" s="41">
        <v>93</v>
      </c>
      <c r="T674" s="57">
        <v>86</v>
      </c>
      <c r="U674" s="53">
        <f t="shared" si="273"/>
        <v>150</v>
      </c>
      <c r="V674" s="44">
        <f t="shared" si="274"/>
        <v>42</v>
      </c>
      <c r="W674" s="54">
        <v>73290</v>
      </c>
      <c r="X674" s="55">
        <v>17046.47</v>
      </c>
      <c r="Y674" s="41">
        <v>0.82914129331873354</v>
      </c>
      <c r="Z674" s="41">
        <f t="shared" si="275"/>
        <v>103.7218</v>
      </c>
      <c r="AA674" s="41">
        <f t="shared" si="276"/>
        <v>0</v>
      </c>
      <c r="AB674" s="41">
        <f t="shared" si="277"/>
        <v>0.426315</v>
      </c>
      <c r="AC674" s="41" t="str">
        <f t="shared" si="278"/>
        <v/>
      </c>
      <c r="AD674" s="41" t="str">
        <f t="shared" si="279"/>
        <v/>
      </c>
      <c r="AE674" s="41">
        <f t="shared" si="280"/>
        <v>410</v>
      </c>
      <c r="AF674" s="41">
        <f t="shared" si="281"/>
        <v>410</v>
      </c>
      <c r="AG674" s="41">
        <f t="shared" si="282"/>
        <v>0</v>
      </c>
      <c r="AH674" s="41" t="str">
        <f t="shared" si="283"/>
        <v/>
      </c>
      <c r="AI674" s="41" t="str">
        <f t="shared" si="284"/>
        <v/>
      </c>
      <c r="AJ674" s="41" t="str">
        <f t="shared" si="285"/>
        <v/>
      </c>
      <c r="AK674" s="41" t="str">
        <f t="shared" si="286"/>
        <v/>
      </c>
      <c r="AL674" s="44">
        <f t="shared" si="287"/>
        <v>410</v>
      </c>
      <c r="AM674" s="44">
        <f t="shared" si="288"/>
        <v>463.72</v>
      </c>
      <c r="AN674" s="40">
        <f t="shared" si="289"/>
        <v>9099</v>
      </c>
      <c r="AO674" s="45">
        <f t="shared" si="290"/>
        <v>2.8574476651868366E-2</v>
      </c>
      <c r="AP674" s="40">
        <f t="shared" si="291"/>
        <v>-16.830366747950467</v>
      </c>
      <c r="AQ674" s="41">
        <v>0</v>
      </c>
      <c r="AR674" s="40">
        <f t="shared" si="292"/>
        <v>9099</v>
      </c>
      <c r="AS674" s="40">
        <f t="shared" si="293"/>
        <v>870</v>
      </c>
      <c r="AT674" s="40">
        <f t="shared" si="294"/>
        <v>852.32350000000008</v>
      </c>
      <c r="AU674" s="40">
        <f t="shared" si="295"/>
        <v>8836</v>
      </c>
      <c r="AV674" s="46">
        <f t="shared" si="296"/>
        <v>9099</v>
      </c>
      <c r="AW674" s="40">
        <f>AX674-AV674</f>
        <v>589</v>
      </c>
      <c r="AX674" s="59">
        <f>IF(D674&gt;AV674,AV674+(D674-AV674),AV674)</f>
        <v>9688</v>
      </c>
    </row>
    <row r="675" spans="1:50" ht="15" customHeight="1" x14ac:dyDescent="0.25">
      <c r="A675" s="51">
        <v>69</v>
      </c>
      <c r="B675" s="51">
        <v>4400</v>
      </c>
      <c r="C675" s="52" t="s">
        <v>418</v>
      </c>
      <c r="D675" s="39">
        <v>49935</v>
      </c>
      <c r="E675" s="40">
        <v>0</v>
      </c>
      <c r="F675" s="41">
        <v>169</v>
      </c>
      <c r="G675" s="40">
        <v>158</v>
      </c>
      <c r="H675" s="42">
        <v>2.3580000000000001</v>
      </c>
      <c r="I675" s="41">
        <v>27</v>
      </c>
      <c r="J675" s="43">
        <f t="shared" si="271"/>
        <v>0.1709</v>
      </c>
      <c r="K675" s="41">
        <v>48</v>
      </c>
      <c r="L675" s="41">
        <v>90</v>
      </c>
      <c r="M675" s="41">
        <v>12</v>
      </c>
      <c r="N675" s="41">
        <f t="shared" si="270"/>
        <v>53.333299999999994</v>
      </c>
      <c r="O675" s="41">
        <f t="shared" si="272"/>
        <v>13.333300000000001</v>
      </c>
      <c r="P675" s="41">
        <v>325</v>
      </c>
      <c r="Q675" s="41">
        <v>447</v>
      </c>
      <c r="R675" s="41">
        <v>257</v>
      </c>
      <c r="S675" s="41">
        <v>199</v>
      </c>
      <c r="T675" s="57">
        <v>169</v>
      </c>
      <c r="U675" s="53">
        <f t="shared" si="273"/>
        <v>447</v>
      </c>
      <c r="V675" s="44">
        <f t="shared" si="274"/>
        <v>64.650000000000006</v>
      </c>
      <c r="W675" s="54">
        <v>75976</v>
      </c>
      <c r="X675" s="55">
        <v>215884.97</v>
      </c>
      <c r="Y675" s="41">
        <v>4.8340227831171418</v>
      </c>
      <c r="Z675" s="41">
        <f t="shared" si="275"/>
        <v>34.960500000000003</v>
      </c>
      <c r="AA675" s="41">
        <f t="shared" si="276"/>
        <v>0</v>
      </c>
      <c r="AB675" s="41">
        <f t="shared" si="277"/>
        <v>0.426315</v>
      </c>
      <c r="AC675" s="41" t="str">
        <f t="shared" si="278"/>
        <v/>
      </c>
      <c r="AD675" s="41" t="str">
        <f t="shared" si="279"/>
        <v/>
      </c>
      <c r="AE675" s="41">
        <f t="shared" si="280"/>
        <v>431.286</v>
      </c>
      <c r="AF675" s="41">
        <f t="shared" si="281"/>
        <v>431.286</v>
      </c>
      <c r="AG675" s="41">
        <f t="shared" si="282"/>
        <v>0</v>
      </c>
      <c r="AH675" s="41" t="str">
        <f t="shared" si="283"/>
        <v/>
      </c>
      <c r="AI675" s="41" t="str">
        <f t="shared" si="284"/>
        <v/>
      </c>
      <c r="AJ675" s="41" t="str">
        <f t="shared" si="285"/>
        <v/>
      </c>
      <c r="AK675" s="41" t="str">
        <f t="shared" si="286"/>
        <v/>
      </c>
      <c r="AL675" s="44">
        <f t="shared" si="287"/>
        <v>431.29</v>
      </c>
      <c r="AM675" s="44">
        <f t="shared" si="288"/>
        <v>487.8</v>
      </c>
      <c r="AN675" s="40">
        <f t="shared" si="289"/>
        <v>44683</v>
      </c>
      <c r="AO675" s="45">
        <f t="shared" si="290"/>
        <v>2.8574476651868366E-2</v>
      </c>
      <c r="AP675" s="40">
        <f t="shared" si="291"/>
        <v>-150.07315137561267</v>
      </c>
      <c r="AQ675" s="41">
        <v>0</v>
      </c>
      <c r="AR675" s="40">
        <f t="shared" si="292"/>
        <v>44683</v>
      </c>
      <c r="AS675" s="40">
        <f t="shared" si="293"/>
        <v>1580</v>
      </c>
      <c r="AT675" s="40">
        <f t="shared" si="294"/>
        <v>10794.248500000002</v>
      </c>
      <c r="AU675" s="40">
        <f t="shared" si="295"/>
        <v>48355</v>
      </c>
      <c r="AV675" s="46">
        <f t="shared" si="296"/>
        <v>48355</v>
      </c>
      <c r="AW675" s="40">
        <f>AX675-AV675</f>
        <v>1580</v>
      </c>
      <c r="AX675" s="59">
        <f>IF(D675&gt;AV675,AV675+(D675-AV675),AV675)</f>
        <v>49935</v>
      </c>
    </row>
    <row r="676" spans="1:50" ht="15" customHeight="1" x14ac:dyDescent="0.25">
      <c r="A676" s="51">
        <v>69</v>
      </c>
      <c r="B676" s="51">
        <v>4600</v>
      </c>
      <c r="C676" s="52" t="s">
        <v>448</v>
      </c>
      <c r="D676" s="39">
        <v>31650</v>
      </c>
      <c r="E676" s="40">
        <v>0</v>
      </c>
      <c r="F676" s="41">
        <v>52</v>
      </c>
      <c r="G676" s="40">
        <v>48</v>
      </c>
      <c r="H676" s="42">
        <v>2.0870000000000002</v>
      </c>
      <c r="I676" s="41">
        <v>8</v>
      </c>
      <c r="J676" s="43">
        <f t="shared" si="271"/>
        <v>0.16669999999999999</v>
      </c>
      <c r="K676" s="41">
        <v>19</v>
      </c>
      <c r="L676" s="41">
        <v>31</v>
      </c>
      <c r="M676" s="41">
        <v>10</v>
      </c>
      <c r="N676" s="41">
        <f t="shared" si="270"/>
        <v>61.290299999999995</v>
      </c>
      <c r="O676" s="41">
        <f t="shared" si="272"/>
        <v>32.258099999999999</v>
      </c>
      <c r="P676" s="41">
        <v>157</v>
      </c>
      <c r="Q676" s="41">
        <v>95</v>
      </c>
      <c r="R676" s="41">
        <v>70</v>
      </c>
      <c r="S676" s="41">
        <v>60</v>
      </c>
      <c r="T676" s="57">
        <v>52</v>
      </c>
      <c r="U676" s="53">
        <f t="shared" si="273"/>
        <v>157</v>
      </c>
      <c r="V676" s="44">
        <f t="shared" si="274"/>
        <v>69.430000000000007</v>
      </c>
      <c r="W676" s="54">
        <v>33228</v>
      </c>
      <c r="X676" s="55">
        <v>25000.07</v>
      </c>
      <c r="Y676" s="41">
        <v>1.4399375595562605</v>
      </c>
      <c r="Z676" s="41">
        <f t="shared" si="275"/>
        <v>36.112699999999997</v>
      </c>
      <c r="AA676" s="41">
        <f t="shared" si="276"/>
        <v>0</v>
      </c>
      <c r="AB676" s="41">
        <f t="shared" si="277"/>
        <v>0.426315</v>
      </c>
      <c r="AC676" s="41" t="str">
        <f t="shared" si="278"/>
        <v/>
      </c>
      <c r="AD676" s="41" t="str">
        <f t="shared" si="279"/>
        <v/>
      </c>
      <c r="AE676" s="41">
        <f t="shared" si="280"/>
        <v>410</v>
      </c>
      <c r="AF676" s="41">
        <f t="shared" si="281"/>
        <v>410</v>
      </c>
      <c r="AG676" s="41">
        <f t="shared" si="282"/>
        <v>0</v>
      </c>
      <c r="AH676" s="41" t="str">
        <f t="shared" si="283"/>
        <v/>
      </c>
      <c r="AI676" s="41" t="str">
        <f t="shared" si="284"/>
        <v/>
      </c>
      <c r="AJ676" s="41" t="str">
        <f t="shared" si="285"/>
        <v/>
      </c>
      <c r="AK676" s="41" t="str">
        <f t="shared" si="286"/>
        <v/>
      </c>
      <c r="AL676" s="44">
        <f t="shared" si="287"/>
        <v>410</v>
      </c>
      <c r="AM676" s="44">
        <f t="shared" si="288"/>
        <v>463.72</v>
      </c>
      <c r="AN676" s="40">
        <f t="shared" si="289"/>
        <v>8093</v>
      </c>
      <c r="AO676" s="45">
        <f t="shared" si="290"/>
        <v>2.8574476651868366E-2</v>
      </c>
      <c r="AP676" s="40">
        <f t="shared" si="291"/>
        <v>-673.12894648806309</v>
      </c>
      <c r="AQ676" s="41">
        <v>0</v>
      </c>
      <c r="AR676" s="40">
        <f t="shared" si="292"/>
        <v>8093</v>
      </c>
      <c r="AS676" s="40">
        <f t="shared" si="293"/>
        <v>480</v>
      </c>
      <c r="AT676" s="40">
        <f t="shared" si="294"/>
        <v>1250.0035</v>
      </c>
      <c r="AU676" s="40">
        <f t="shared" si="295"/>
        <v>31170</v>
      </c>
      <c r="AV676" s="46">
        <f t="shared" si="296"/>
        <v>31170</v>
      </c>
      <c r="AW676" s="40">
        <f>AX676-AV676</f>
        <v>480</v>
      </c>
      <c r="AX676" s="59">
        <f>IF(D676&gt;AV676,AV676+(D676-AV676),AV676)</f>
        <v>31650</v>
      </c>
    </row>
    <row r="677" spans="1:50" ht="15" customHeight="1" x14ac:dyDescent="0.25">
      <c r="A677" s="51">
        <v>69</v>
      </c>
      <c r="B677" s="51">
        <v>4900</v>
      </c>
      <c r="C677" s="52" t="s">
        <v>502</v>
      </c>
      <c r="D677" s="39">
        <v>43532</v>
      </c>
      <c r="E677" s="40">
        <v>0</v>
      </c>
      <c r="F677" s="41">
        <v>128</v>
      </c>
      <c r="G677" s="40">
        <v>124</v>
      </c>
      <c r="H677" s="42">
        <v>2.2959999999999998</v>
      </c>
      <c r="I677" s="41">
        <v>0</v>
      </c>
      <c r="J677" s="43">
        <f t="shared" si="271"/>
        <v>0</v>
      </c>
      <c r="K677" s="41">
        <v>23</v>
      </c>
      <c r="L677" s="41">
        <v>81</v>
      </c>
      <c r="M677" s="41">
        <v>13</v>
      </c>
      <c r="N677" s="41">
        <f t="shared" si="270"/>
        <v>28.395099999999999</v>
      </c>
      <c r="O677" s="41">
        <f t="shared" si="272"/>
        <v>16.049399999999999</v>
      </c>
      <c r="P677" s="41">
        <v>317</v>
      </c>
      <c r="Q677" s="41">
        <v>230</v>
      </c>
      <c r="R677" s="41">
        <v>116</v>
      </c>
      <c r="S677" s="41">
        <v>80</v>
      </c>
      <c r="T677" s="57">
        <v>128</v>
      </c>
      <c r="U677" s="53">
        <f t="shared" si="273"/>
        <v>317</v>
      </c>
      <c r="V677" s="44">
        <f t="shared" si="274"/>
        <v>60.88</v>
      </c>
      <c r="W677" s="54">
        <v>60279</v>
      </c>
      <c r="X677" s="55">
        <v>65075.42</v>
      </c>
      <c r="Y677" s="41">
        <v>1.6066607258412009</v>
      </c>
      <c r="Z677" s="41">
        <f t="shared" si="275"/>
        <v>79.668300000000002</v>
      </c>
      <c r="AA677" s="41">
        <f t="shared" si="276"/>
        <v>0</v>
      </c>
      <c r="AB677" s="41">
        <f t="shared" si="277"/>
        <v>0.426315</v>
      </c>
      <c r="AC677" s="41" t="str">
        <f t="shared" si="278"/>
        <v/>
      </c>
      <c r="AD677" s="41" t="str">
        <f t="shared" si="279"/>
        <v/>
      </c>
      <c r="AE677" s="41">
        <f t="shared" si="280"/>
        <v>418.80799999999999</v>
      </c>
      <c r="AF677" s="41">
        <f t="shared" si="281"/>
        <v>418.80799999999999</v>
      </c>
      <c r="AG677" s="41">
        <f t="shared" si="282"/>
        <v>0</v>
      </c>
      <c r="AH677" s="41" t="str">
        <f t="shared" si="283"/>
        <v/>
      </c>
      <c r="AI677" s="41" t="str">
        <f t="shared" si="284"/>
        <v/>
      </c>
      <c r="AJ677" s="41" t="str">
        <f t="shared" si="285"/>
        <v/>
      </c>
      <c r="AK677" s="41" t="str">
        <f t="shared" si="286"/>
        <v/>
      </c>
      <c r="AL677" s="44">
        <f t="shared" si="287"/>
        <v>418.81</v>
      </c>
      <c r="AM677" s="44">
        <f t="shared" si="288"/>
        <v>473.69</v>
      </c>
      <c r="AN677" s="40">
        <f t="shared" si="289"/>
        <v>33040</v>
      </c>
      <c r="AO677" s="45">
        <f t="shared" si="290"/>
        <v>2.8574476651868366E-2</v>
      </c>
      <c r="AP677" s="40">
        <f t="shared" si="291"/>
        <v>-299.80340903140291</v>
      </c>
      <c r="AQ677" s="41">
        <v>0</v>
      </c>
      <c r="AR677" s="40">
        <f t="shared" si="292"/>
        <v>33040</v>
      </c>
      <c r="AS677" s="40">
        <f t="shared" si="293"/>
        <v>1240</v>
      </c>
      <c r="AT677" s="40">
        <f t="shared" si="294"/>
        <v>3253.7710000000002</v>
      </c>
      <c r="AU677" s="40">
        <f t="shared" si="295"/>
        <v>42292</v>
      </c>
      <c r="AV677" s="46">
        <f t="shared" si="296"/>
        <v>42292</v>
      </c>
      <c r="AW677" s="40">
        <f>AX677-AV677</f>
        <v>1240</v>
      </c>
      <c r="AX677" s="59">
        <f>IF(D677&gt;AV677,AV677+(D677-AV677),AV677)</f>
        <v>43532</v>
      </c>
    </row>
    <row r="678" spans="1:50" ht="15" customHeight="1" x14ac:dyDescent="0.25">
      <c r="A678" s="51">
        <v>69</v>
      </c>
      <c r="B678" s="51">
        <v>5100</v>
      </c>
      <c r="C678" s="52" t="s">
        <v>503</v>
      </c>
      <c r="D678" s="39">
        <v>26326</v>
      </c>
      <c r="E678" s="40">
        <v>0</v>
      </c>
      <c r="F678" s="41">
        <v>134</v>
      </c>
      <c r="G678" s="40">
        <v>130</v>
      </c>
      <c r="H678" s="42">
        <v>1.9119999999999999</v>
      </c>
      <c r="I678" s="41">
        <v>30</v>
      </c>
      <c r="J678" s="43">
        <f t="shared" si="271"/>
        <v>0.23080000000000001</v>
      </c>
      <c r="K678" s="41">
        <v>13</v>
      </c>
      <c r="L678" s="41">
        <v>79</v>
      </c>
      <c r="M678" s="41">
        <v>14</v>
      </c>
      <c r="N678" s="41">
        <f t="shared" si="270"/>
        <v>16.4557</v>
      </c>
      <c r="O678" s="41">
        <f t="shared" si="272"/>
        <v>17.721500000000002</v>
      </c>
      <c r="P678" s="41">
        <v>128</v>
      </c>
      <c r="Q678" s="41">
        <v>135</v>
      </c>
      <c r="R678" s="41">
        <v>92</v>
      </c>
      <c r="S678" s="41">
        <v>111</v>
      </c>
      <c r="T678" s="57">
        <v>134</v>
      </c>
      <c r="U678" s="53">
        <f t="shared" si="273"/>
        <v>135</v>
      </c>
      <c r="V678" s="44">
        <f t="shared" si="274"/>
        <v>3.7</v>
      </c>
      <c r="W678" s="54">
        <v>64371</v>
      </c>
      <c r="X678" s="55">
        <v>53002.559999999998</v>
      </c>
      <c r="Y678" s="41">
        <v>0.38653036230283694</v>
      </c>
      <c r="Z678" s="41">
        <f t="shared" si="275"/>
        <v>346.6739</v>
      </c>
      <c r="AA678" s="41">
        <f t="shared" si="276"/>
        <v>0</v>
      </c>
      <c r="AB678" s="41">
        <f t="shared" si="277"/>
        <v>0.426315</v>
      </c>
      <c r="AC678" s="41" t="str">
        <f t="shared" si="278"/>
        <v/>
      </c>
      <c r="AD678" s="41" t="str">
        <f t="shared" si="279"/>
        <v/>
      </c>
      <c r="AE678" s="41">
        <f t="shared" si="280"/>
        <v>421.01</v>
      </c>
      <c r="AF678" s="41">
        <f t="shared" si="281"/>
        <v>421.01</v>
      </c>
      <c r="AG678" s="41">
        <f t="shared" si="282"/>
        <v>0</v>
      </c>
      <c r="AH678" s="41" t="str">
        <f t="shared" si="283"/>
        <v/>
      </c>
      <c r="AI678" s="41" t="str">
        <f t="shared" si="284"/>
        <v/>
      </c>
      <c r="AJ678" s="41" t="str">
        <f t="shared" si="285"/>
        <v/>
      </c>
      <c r="AK678" s="41" t="str">
        <f t="shared" si="286"/>
        <v/>
      </c>
      <c r="AL678" s="44">
        <f t="shared" si="287"/>
        <v>421.01</v>
      </c>
      <c r="AM678" s="44">
        <f t="shared" si="288"/>
        <v>476.18</v>
      </c>
      <c r="AN678" s="40">
        <f t="shared" si="289"/>
        <v>34461</v>
      </c>
      <c r="AO678" s="45">
        <f t="shared" si="290"/>
        <v>2.8574476651868366E-2</v>
      </c>
      <c r="AP678" s="40">
        <f t="shared" si="291"/>
        <v>232.45336756294915</v>
      </c>
      <c r="AQ678" s="41">
        <v>0</v>
      </c>
      <c r="AR678" s="40">
        <f t="shared" si="292"/>
        <v>26558</v>
      </c>
      <c r="AS678" s="40">
        <f t="shared" si="293"/>
        <v>1300</v>
      </c>
      <c r="AT678" s="40">
        <f t="shared" si="294"/>
        <v>2650.1280000000002</v>
      </c>
      <c r="AU678" s="40">
        <f t="shared" si="295"/>
        <v>25026</v>
      </c>
      <c r="AV678" s="46">
        <f t="shared" si="296"/>
        <v>26558</v>
      </c>
      <c r="AW678" s="40">
        <f>AX678-AV678</f>
        <v>0</v>
      </c>
      <c r="AX678" s="59">
        <f>IF(D678&gt;AV678,AV678+(D678-AV678),AV678)</f>
        <v>26558</v>
      </c>
    </row>
    <row r="679" spans="1:50" ht="15" customHeight="1" x14ac:dyDescent="0.25">
      <c r="A679" s="51">
        <v>69</v>
      </c>
      <c r="B679" s="51">
        <v>5400</v>
      </c>
      <c r="C679" s="52" t="s">
        <v>544</v>
      </c>
      <c r="D679" s="39">
        <v>1400097</v>
      </c>
      <c r="E679" s="40">
        <v>0</v>
      </c>
      <c r="F679" s="41">
        <v>2869</v>
      </c>
      <c r="G679" s="40">
        <v>2890</v>
      </c>
      <c r="H679" s="42">
        <v>2.0960000000000001</v>
      </c>
      <c r="I679" s="41">
        <v>3000</v>
      </c>
      <c r="J679" s="43">
        <f t="shared" si="271"/>
        <v>1.0381</v>
      </c>
      <c r="K679" s="41">
        <v>113</v>
      </c>
      <c r="L679" s="41">
        <v>1415</v>
      </c>
      <c r="M679" s="41">
        <v>338</v>
      </c>
      <c r="N679" s="41">
        <f t="shared" si="270"/>
        <v>7.9859</v>
      </c>
      <c r="O679" s="41">
        <f t="shared" si="272"/>
        <v>23.886900000000001</v>
      </c>
      <c r="P679" s="41">
        <v>1698</v>
      </c>
      <c r="Q679" s="41">
        <v>4134</v>
      </c>
      <c r="R679" s="41">
        <v>3362</v>
      </c>
      <c r="S679" s="41">
        <v>2999</v>
      </c>
      <c r="T679" s="53">
        <v>2869</v>
      </c>
      <c r="U679" s="53">
        <f t="shared" si="273"/>
        <v>4134</v>
      </c>
      <c r="V679" s="44">
        <f t="shared" si="274"/>
        <v>30.09</v>
      </c>
      <c r="W679" s="54">
        <v>2747987</v>
      </c>
      <c r="X679" s="55">
        <v>1374970.91</v>
      </c>
      <c r="Y679" s="41">
        <v>71.309486375998659</v>
      </c>
      <c r="Z679" s="41">
        <f t="shared" si="275"/>
        <v>40.2331</v>
      </c>
      <c r="AA679" s="41">
        <f t="shared" si="276"/>
        <v>0</v>
      </c>
      <c r="AB679" s="41">
        <f t="shared" si="277"/>
        <v>0.426315</v>
      </c>
      <c r="AC679" s="41">
        <f t="shared" si="278"/>
        <v>0.78</v>
      </c>
      <c r="AD679" s="41" t="str">
        <f t="shared" si="279"/>
        <v/>
      </c>
      <c r="AE679" s="41" t="str">
        <f t="shared" si="280"/>
        <v/>
      </c>
      <c r="AF679" s="41" t="str">
        <f t="shared" si="281"/>
        <v/>
      </c>
      <c r="AG679" s="41">
        <f t="shared" si="282"/>
        <v>1060.2785932100001</v>
      </c>
      <c r="AH679" s="41" t="str">
        <f t="shared" si="283"/>
        <v/>
      </c>
      <c r="AI679" s="41">
        <f t="shared" si="284"/>
        <v>965.61730270380008</v>
      </c>
      <c r="AJ679" s="41" t="str">
        <f t="shared" si="285"/>
        <v/>
      </c>
      <c r="AK679" s="41">
        <f t="shared" si="286"/>
        <v>1</v>
      </c>
      <c r="AL679" s="44">
        <f t="shared" si="287"/>
        <v>965.62</v>
      </c>
      <c r="AM679" s="44">
        <f t="shared" si="288"/>
        <v>1092.1500000000001</v>
      </c>
      <c r="AN679" s="40">
        <f t="shared" si="289"/>
        <v>1984805</v>
      </c>
      <c r="AO679" s="45">
        <f t="shared" si="290"/>
        <v>2.8574476651868366E-2</v>
      </c>
      <c r="AP679" s="40">
        <f t="shared" si="291"/>
        <v>16707.725094160647</v>
      </c>
      <c r="AQ679" s="41">
        <v>0</v>
      </c>
      <c r="AR679" s="40">
        <f t="shared" si="292"/>
        <v>1416805</v>
      </c>
      <c r="AS679" s="40">
        <f t="shared" si="293"/>
        <v>28900</v>
      </c>
      <c r="AT679" s="40">
        <f t="shared" si="294"/>
        <v>68748.545499999993</v>
      </c>
      <c r="AU679" s="40">
        <f t="shared" si="295"/>
        <v>1371197</v>
      </c>
      <c r="AV679" s="46">
        <f t="shared" si="296"/>
        <v>1416805</v>
      </c>
      <c r="AW679" s="40">
        <f>AX679-AV679</f>
        <v>0</v>
      </c>
      <c r="AX679" s="59">
        <f>IF(D679&gt;AV679,AV679+(D679-AV679),AV679)</f>
        <v>1416805</v>
      </c>
    </row>
    <row r="680" spans="1:50" ht="15" customHeight="1" x14ac:dyDescent="0.25">
      <c r="A680" s="51">
        <v>69</v>
      </c>
      <c r="B680" s="51">
        <v>5600</v>
      </c>
      <c r="C680" s="52" t="s">
        <v>595</v>
      </c>
      <c r="D680" s="39">
        <v>53865</v>
      </c>
      <c r="E680" s="40">
        <v>0</v>
      </c>
      <c r="F680" s="41">
        <v>267</v>
      </c>
      <c r="G680" s="40">
        <v>287</v>
      </c>
      <c r="H680" s="42">
        <v>2.2080000000000002</v>
      </c>
      <c r="I680" s="41">
        <v>132</v>
      </c>
      <c r="J680" s="43">
        <f t="shared" si="271"/>
        <v>0.45989999999999998</v>
      </c>
      <c r="K680" s="41">
        <v>15</v>
      </c>
      <c r="L680" s="41">
        <v>165</v>
      </c>
      <c r="M680" s="41">
        <v>48</v>
      </c>
      <c r="N680" s="41">
        <f t="shared" si="270"/>
        <v>9.0908999999999995</v>
      </c>
      <c r="O680" s="41">
        <f t="shared" si="272"/>
        <v>29.090899999999998</v>
      </c>
      <c r="P680" s="41">
        <v>315</v>
      </c>
      <c r="Q680" s="41">
        <v>294</v>
      </c>
      <c r="R680" s="41">
        <v>265</v>
      </c>
      <c r="S680" s="41">
        <v>249</v>
      </c>
      <c r="T680" s="57">
        <v>267</v>
      </c>
      <c r="U680" s="53">
        <f t="shared" si="273"/>
        <v>315</v>
      </c>
      <c r="V680" s="44">
        <f t="shared" si="274"/>
        <v>8.89</v>
      </c>
      <c r="W680" s="54">
        <v>186844</v>
      </c>
      <c r="X680" s="55">
        <v>115659.1</v>
      </c>
      <c r="Y680" s="41">
        <v>1.3656924279185849</v>
      </c>
      <c r="Z680" s="41">
        <f t="shared" si="275"/>
        <v>195.5052</v>
      </c>
      <c r="AA680" s="41">
        <f t="shared" si="276"/>
        <v>0</v>
      </c>
      <c r="AB680" s="41">
        <f t="shared" si="277"/>
        <v>0.426315</v>
      </c>
      <c r="AC680" s="41" t="str">
        <f t="shared" si="278"/>
        <v/>
      </c>
      <c r="AD680" s="41" t="str">
        <f t="shared" si="279"/>
        <v/>
      </c>
      <c r="AE680" s="41">
        <f t="shared" si="280"/>
        <v>478.62900000000002</v>
      </c>
      <c r="AF680" s="41">
        <f t="shared" si="281"/>
        <v>478.62900000000002</v>
      </c>
      <c r="AG680" s="41">
        <f t="shared" si="282"/>
        <v>0</v>
      </c>
      <c r="AH680" s="41" t="str">
        <f t="shared" si="283"/>
        <v/>
      </c>
      <c r="AI680" s="41" t="str">
        <f t="shared" si="284"/>
        <v/>
      </c>
      <c r="AJ680" s="41" t="str">
        <f t="shared" si="285"/>
        <v/>
      </c>
      <c r="AK680" s="41" t="str">
        <f t="shared" si="286"/>
        <v/>
      </c>
      <c r="AL680" s="44">
        <f t="shared" si="287"/>
        <v>478.63</v>
      </c>
      <c r="AM680" s="44">
        <f t="shared" si="288"/>
        <v>541.35</v>
      </c>
      <c r="AN680" s="40">
        <f t="shared" si="289"/>
        <v>75713</v>
      </c>
      <c r="AO680" s="45">
        <f t="shared" si="290"/>
        <v>2.8574476651868366E-2</v>
      </c>
      <c r="AP680" s="40">
        <f t="shared" si="291"/>
        <v>624.29516589002003</v>
      </c>
      <c r="AQ680" s="41">
        <v>0</v>
      </c>
      <c r="AR680" s="40">
        <f t="shared" si="292"/>
        <v>54489</v>
      </c>
      <c r="AS680" s="40">
        <f t="shared" si="293"/>
        <v>2870</v>
      </c>
      <c r="AT680" s="40">
        <f t="shared" si="294"/>
        <v>5782.9550000000008</v>
      </c>
      <c r="AU680" s="40">
        <f t="shared" si="295"/>
        <v>50995</v>
      </c>
      <c r="AV680" s="46">
        <f t="shared" si="296"/>
        <v>54489</v>
      </c>
      <c r="AW680" s="40">
        <f>AX680-AV680</f>
        <v>0</v>
      </c>
      <c r="AX680" s="59">
        <f>IF(D680&gt;AV680,AV680+(D680-AV680),AV680)</f>
        <v>54489</v>
      </c>
    </row>
    <row r="681" spans="1:50" ht="15" customHeight="1" x14ac:dyDescent="0.25">
      <c r="A681" s="51">
        <v>69</v>
      </c>
      <c r="B681" s="51">
        <v>5900</v>
      </c>
      <c r="C681" s="52" t="s">
        <v>632</v>
      </c>
      <c r="D681" s="39">
        <v>1096797</v>
      </c>
      <c r="E681" s="40">
        <v>0</v>
      </c>
      <c r="F681" s="41">
        <v>3057</v>
      </c>
      <c r="G681" s="40">
        <v>3066</v>
      </c>
      <c r="H681" s="42">
        <v>2.2810000000000001</v>
      </c>
      <c r="I681" s="41">
        <v>968</v>
      </c>
      <c r="J681" s="43">
        <f t="shared" si="271"/>
        <v>0.31569999999999998</v>
      </c>
      <c r="K681" s="41">
        <v>369</v>
      </c>
      <c r="L681" s="41">
        <v>1372</v>
      </c>
      <c r="M681" s="41">
        <v>609</v>
      </c>
      <c r="N681" s="41">
        <f t="shared" si="270"/>
        <v>26.895000000000003</v>
      </c>
      <c r="O681" s="41">
        <f t="shared" si="272"/>
        <v>44.387799999999999</v>
      </c>
      <c r="P681" s="41">
        <v>3123</v>
      </c>
      <c r="Q681" s="41">
        <v>3180</v>
      </c>
      <c r="R681" s="41">
        <v>2974</v>
      </c>
      <c r="S681" s="41">
        <v>2852</v>
      </c>
      <c r="T681" s="53">
        <v>3057</v>
      </c>
      <c r="U681" s="53">
        <f t="shared" si="273"/>
        <v>3180</v>
      </c>
      <c r="V681" s="44">
        <f t="shared" si="274"/>
        <v>3.58</v>
      </c>
      <c r="W681" s="54">
        <v>3019509</v>
      </c>
      <c r="X681" s="55">
        <v>1641873</v>
      </c>
      <c r="Y681" s="41">
        <v>2.9952729510715881</v>
      </c>
      <c r="Z681" s="41">
        <f t="shared" si="275"/>
        <v>1020.6082</v>
      </c>
      <c r="AA681" s="41">
        <f t="shared" si="276"/>
        <v>0</v>
      </c>
      <c r="AB681" s="41">
        <f t="shared" si="277"/>
        <v>0.426315</v>
      </c>
      <c r="AC681" s="41" t="str">
        <f t="shared" si="278"/>
        <v/>
      </c>
      <c r="AD681" s="41" t="str">
        <f t="shared" si="279"/>
        <v/>
      </c>
      <c r="AE681" s="41" t="str">
        <f t="shared" si="280"/>
        <v/>
      </c>
      <c r="AF681" s="41" t="str">
        <f t="shared" si="281"/>
        <v/>
      </c>
      <c r="AG681" s="41">
        <f t="shared" si="282"/>
        <v>730.65045529999986</v>
      </c>
      <c r="AH681" s="41" t="str">
        <f t="shared" si="283"/>
        <v/>
      </c>
      <c r="AI681" s="41" t="str">
        <f t="shared" si="284"/>
        <v/>
      </c>
      <c r="AJ681" s="41" t="str">
        <f t="shared" si="285"/>
        <v/>
      </c>
      <c r="AK681" s="41" t="str">
        <f t="shared" si="286"/>
        <v/>
      </c>
      <c r="AL681" s="44">
        <f t="shared" si="287"/>
        <v>730.65</v>
      </c>
      <c r="AM681" s="44">
        <f t="shared" si="288"/>
        <v>826.39</v>
      </c>
      <c r="AN681" s="40">
        <f t="shared" si="289"/>
        <v>1246450</v>
      </c>
      <c r="AO681" s="45">
        <f t="shared" si="290"/>
        <v>2.8574476651868366E-2</v>
      </c>
      <c r="AP681" s="40">
        <f t="shared" si="291"/>
        <v>4276.2561543820566</v>
      </c>
      <c r="AQ681" s="41">
        <v>0</v>
      </c>
      <c r="AR681" s="40">
        <f t="shared" si="292"/>
        <v>1101073</v>
      </c>
      <c r="AS681" s="40">
        <f t="shared" si="293"/>
        <v>30660</v>
      </c>
      <c r="AT681" s="40">
        <f t="shared" si="294"/>
        <v>82093.650000000009</v>
      </c>
      <c r="AU681" s="40">
        <f t="shared" si="295"/>
        <v>1066137</v>
      </c>
      <c r="AV681" s="46">
        <f t="shared" si="296"/>
        <v>1101073</v>
      </c>
      <c r="AW681" s="40">
        <f>AX681-AV681</f>
        <v>0</v>
      </c>
      <c r="AX681" s="59">
        <f>IF(D681&gt;AV681,AV681+(D681-AV681),AV681)</f>
        <v>1101073</v>
      </c>
    </row>
    <row r="682" spans="1:50" ht="15" customHeight="1" x14ac:dyDescent="0.25">
      <c r="A682" s="51">
        <v>69</v>
      </c>
      <c r="B682" s="51">
        <v>6100</v>
      </c>
      <c r="C682" s="52" t="s">
        <v>891</v>
      </c>
      <c r="D682" s="39">
        <v>534075</v>
      </c>
      <c r="E682" s="40">
        <v>0</v>
      </c>
      <c r="F682" s="41">
        <v>4095</v>
      </c>
      <c r="G682" s="40">
        <v>4085</v>
      </c>
      <c r="H682" s="42">
        <v>2.4649999999999999</v>
      </c>
      <c r="I682" s="47">
        <v>1068</v>
      </c>
      <c r="J682" s="43">
        <f t="shared" si="271"/>
        <v>0.26140000000000002</v>
      </c>
      <c r="K682" s="41">
        <v>331</v>
      </c>
      <c r="L682" s="41">
        <v>1753</v>
      </c>
      <c r="M682" s="41">
        <v>466</v>
      </c>
      <c r="N682" s="41">
        <f t="shared" si="270"/>
        <v>18.881899999999998</v>
      </c>
      <c r="O682" s="41">
        <f t="shared" si="272"/>
        <v>26.583000000000002</v>
      </c>
      <c r="P682" s="41">
        <v>3359</v>
      </c>
      <c r="Q682" s="41">
        <v>3861</v>
      </c>
      <c r="R682" s="41">
        <v>3883</v>
      </c>
      <c r="S682" s="41">
        <v>4139</v>
      </c>
      <c r="T682" s="53">
        <v>4095</v>
      </c>
      <c r="U682" s="53">
        <f t="shared" si="273"/>
        <v>4139</v>
      </c>
      <c r="V682" s="44">
        <f t="shared" si="274"/>
        <v>1.3</v>
      </c>
      <c r="W682" s="58">
        <v>4013616</v>
      </c>
      <c r="X682" s="55">
        <v>1542508</v>
      </c>
      <c r="Y682" s="41">
        <v>33.471171681104302</v>
      </c>
      <c r="Z682" s="41">
        <f t="shared" si="275"/>
        <v>122.3441</v>
      </c>
      <c r="AA682" s="41">
        <f t="shared" si="276"/>
        <v>0</v>
      </c>
      <c r="AB682" s="41">
        <f t="shared" si="277"/>
        <v>0.426315</v>
      </c>
      <c r="AC682" s="41" t="str">
        <f t="shared" si="278"/>
        <v/>
      </c>
      <c r="AD682" s="41" t="str">
        <f t="shared" si="279"/>
        <v/>
      </c>
      <c r="AE682" s="41" t="str">
        <f t="shared" si="280"/>
        <v/>
      </c>
      <c r="AF682" s="41" t="str">
        <f t="shared" si="281"/>
        <v/>
      </c>
      <c r="AG682" s="41">
        <f t="shared" si="282"/>
        <v>636.19254581000007</v>
      </c>
      <c r="AH682" s="41" t="str">
        <f t="shared" si="283"/>
        <v/>
      </c>
      <c r="AI682" s="41" t="str">
        <f t="shared" si="284"/>
        <v/>
      </c>
      <c r="AJ682" s="41" t="str">
        <f t="shared" si="285"/>
        <v/>
      </c>
      <c r="AK682" s="41" t="str">
        <f t="shared" si="286"/>
        <v/>
      </c>
      <c r="AL682" s="44">
        <f t="shared" si="287"/>
        <v>636.19000000000005</v>
      </c>
      <c r="AM682" s="44">
        <f t="shared" si="288"/>
        <v>719.55</v>
      </c>
      <c r="AN682" s="40">
        <f t="shared" si="289"/>
        <v>1228297</v>
      </c>
      <c r="AO682" s="45">
        <f t="shared" si="290"/>
        <v>2.8574476651868366E-2</v>
      </c>
      <c r="AP682" s="40">
        <f t="shared" si="291"/>
        <v>19837.030330213362</v>
      </c>
      <c r="AQ682" s="41">
        <v>0</v>
      </c>
      <c r="AR682" s="40">
        <f t="shared" si="292"/>
        <v>553912</v>
      </c>
      <c r="AS682" s="40">
        <f t="shared" si="293"/>
        <v>40850</v>
      </c>
      <c r="AT682" s="40">
        <f t="shared" si="294"/>
        <v>77125.400000000009</v>
      </c>
      <c r="AU682" s="40">
        <f t="shared" si="295"/>
        <v>493225</v>
      </c>
      <c r="AV682" s="46">
        <f t="shared" si="296"/>
        <v>553912</v>
      </c>
      <c r="AW682" s="40">
        <f>AX682-AV682</f>
        <v>0</v>
      </c>
      <c r="AX682" s="59">
        <f>IF(D682&gt;AV682,AV682+(D682-AV682),AV682)</f>
        <v>553912</v>
      </c>
    </row>
    <row r="683" spans="1:50" ht="15" customHeight="1" x14ac:dyDescent="0.25">
      <c r="A683" s="51">
        <v>69</v>
      </c>
      <c r="B683" s="51">
        <v>6800</v>
      </c>
      <c r="C683" s="52" t="s">
        <v>760</v>
      </c>
      <c r="D683" s="39">
        <v>101059</v>
      </c>
      <c r="E683" s="40">
        <v>0</v>
      </c>
      <c r="F683" s="41">
        <v>500</v>
      </c>
      <c r="G683" s="40">
        <v>487</v>
      </c>
      <c r="H683" s="42">
        <v>1.845</v>
      </c>
      <c r="I683" s="41">
        <v>225</v>
      </c>
      <c r="J683" s="43">
        <f t="shared" si="271"/>
        <v>0.46200000000000002</v>
      </c>
      <c r="K683" s="41">
        <v>90</v>
      </c>
      <c r="L683" s="41">
        <v>336</v>
      </c>
      <c r="M683" s="41">
        <v>82</v>
      </c>
      <c r="N683" s="41">
        <f t="shared" si="270"/>
        <v>26.785700000000002</v>
      </c>
      <c r="O683" s="41">
        <f t="shared" si="272"/>
        <v>24.404799999999998</v>
      </c>
      <c r="P683" s="41">
        <v>699</v>
      </c>
      <c r="Q683" s="41">
        <v>640</v>
      </c>
      <c r="R683" s="41">
        <v>502</v>
      </c>
      <c r="S683" s="41">
        <v>479</v>
      </c>
      <c r="T683" s="57">
        <v>500</v>
      </c>
      <c r="U683" s="53">
        <f t="shared" si="273"/>
        <v>699</v>
      </c>
      <c r="V683" s="44">
        <f t="shared" si="274"/>
        <v>30.33</v>
      </c>
      <c r="W683" s="54">
        <v>357098</v>
      </c>
      <c r="X683" s="55">
        <v>394762.67</v>
      </c>
      <c r="Y683" s="41">
        <v>3.4133965099452199</v>
      </c>
      <c r="Z683" s="41">
        <f t="shared" si="275"/>
        <v>146.48169999999999</v>
      </c>
      <c r="AA683" s="41">
        <f t="shared" si="276"/>
        <v>0</v>
      </c>
      <c r="AB683" s="41">
        <f t="shared" si="277"/>
        <v>0.426315</v>
      </c>
      <c r="AC683" s="41" t="str">
        <f t="shared" si="278"/>
        <v/>
      </c>
      <c r="AD683" s="41" t="str">
        <f t="shared" si="279"/>
        <v/>
      </c>
      <c r="AE683" s="41">
        <f t="shared" si="280"/>
        <v>552.029</v>
      </c>
      <c r="AF683" s="41">
        <f t="shared" si="281"/>
        <v>552.029</v>
      </c>
      <c r="AG683" s="41">
        <f t="shared" si="282"/>
        <v>0</v>
      </c>
      <c r="AH683" s="41" t="str">
        <f t="shared" si="283"/>
        <v/>
      </c>
      <c r="AI683" s="41" t="str">
        <f t="shared" si="284"/>
        <v/>
      </c>
      <c r="AJ683" s="41" t="str">
        <f t="shared" si="285"/>
        <v/>
      </c>
      <c r="AK683" s="41" t="str">
        <f t="shared" si="286"/>
        <v/>
      </c>
      <c r="AL683" s="44">
        <f t="shared" si="287"/>
        <v>552.03</v>
      </c>
      <c r="AM683" s="44">
        <f t="shared" si="288"/>
        <v>624.36</v>
      </c>
      <c r="AN683" s="40">
        <f t="shared" si="289"/>
        <v>151827</v>
      </c>
      <c r="AO683" s="45">
        <f t="shared" si="290"/>
        <v>2.8574476651868366E-2</v>
      </c>
      <c r="AP683" s="40">
        <f t="shared" si="291"/>
        <v>1450.6690306620533</v>
      </c>
      <c r="AQ683" s="41">
        <v>0</v>
      </c>
      <c r="AR683" s="40">
        <f t="shared" si="292"/>
        <v>102510</v>
      </c>
      <c r="AS683" s="40">
        <f t="shared" si="293"/>
        <v>4870</v>
      </c>
      <c r="AT683" s="40">
        <f t="shared" si="294"/>
        <v>19738.1335</v>
      </c>
      <c r="AU683" s="40">
        <f t="shared" si="295"/>
        <v>96189</v>
      </c>
      <c r="AV683" s="46">
        <f t="shared" si="296"/>
        <v>102510</v>
      </c>
      <c r="AW683" s="40">
        <f>AX683-AV683</f>
        <v>0</v>
      </c>
      <c r="AX683" s="59">
        <f>IF(D683&gt;AV683,AV683+(D683-AV683),AV683)</f>
        <v>102510</v>
      </c>
    </row>
    <row r="684" spans="1:50" ht="15" customHeight="1" x14ac:dyDescent="0.25">
      <c r="A684" s="51">
        <v>69</v>
      </c>
      <c r="B684" s="51">
        <v>6900</v>
      </c>
      <c r="C684" s="52" t="s">
        <v>787</v>
      </c>
      <c r="D684" s="39">
        <v>5927850</v>
      </c>
      <c r="E684" s="40">
        <v>0</v>
      </c>
      <c r="F684" s="41">
        <v>8712</v>
      </c>
      <c r="G684" s="40">
        <v>8374</v>
      </c>
      <c r="H684" s="42">
        <v>1.895</v>
      </c>
      <c r="I684" s="41">
        <v>6186</v>
      </c>
      <c r="J684" s="43">
        <f t="shared" si="271"/>
        <v>0.73870000000000002</v>
      </c>
      <c r="K684" s="41">
        <v>1922</v>
      </c>
      <c r="L684" s="41">
        <v>5010</v>
      </c>
      <c r="M684" s="41">
        <v>1854</v>
      </c>
      <c r="N684" s="41">
        <f t="shared" si="270"/>
        <v>38.363300000000002</v>
      </c>
      <c r="O684" s="41">
        <f t="shared" si="272"/>
        <v>37.006</v>
      </c>
      <c r="P684" s="41">
        <v>12491</v>
      </c>
      <c r="Q684" s="41">
        <v>11083</v>
      </c>
      <c r="R684" s="41">
        <v>9432</v>
      </c>
      <c r="S684" s="41">
        <v>9157</v>
      </c>
      <c r="T684" s="53">
        <v>8712</v>
      </c>
      <c r="U684" s="53">
        <f t="shared" si="273"/>
        <v>12491</v>
      </c>
      <c r="V684" s="44">
        <f t="shared" si="274"/>
        <v>32.96</v>
      </c>
      <c r="W684" s="54">
        <v>4863824</v>
      </c>
      <c r="X684" s="55">
        <v>5960575.3200000003</v>
      </c>
      <c r="Y684" s="41">
        <v>19.176556802579782</v>
      </c>
      <c r="Z684" s="41">
        <f t="shared" si="275"/>
        <v>454.30470000000003</v>
      </c>
      <c r="AA684" s="41">
        <f t="shared" si="276"/>
        <v>0</v>
      </c>
      <c r="AB684" s="41">
        <f t="shared" si="277"/>
        <v>0.426315</v>
      </c>
      <c r="AC684" s="41" t="str">
        <f t="shared" si="278"/>
        <v/>
      </c>
      <c r="AD684" s="41" t="str">
        <f t="shared" si="279"/>
        <v/>
      </c>
      <c r="AE684" s="41" t="str">
        <f t="shared" si="280"/>
        <v/>
      </c>
      <c r="AF684" s="41" t="str">
        <f t="shared" si="281"/>
        <v/>
      </c>
      <c r="AG684" s="41">
        <f t="shared" si="282"/>
        <v>1294.5650116699999</v>
      </c>
      <c r="AH684" s="41" t="str">
        <f t="shared" si="283"/>
        <v/>
      </c>
      <c r="AI684" s="41" t="str">
        <f t="shared" si="284"/>
        <v/>
      </c>
      <c r="AJ684" s="41" t="str">
        <f t="shared" si="285"/>
        <v/>
      </c>
      <c r="AK684" s="41" t="str">
        <f t="shared" si="286"/>
        <v/>
      </c>
      <c r="AL684" s="44">
        <f t="shared" si="287"/>
        <v>1294.57</v>
      </c>
      <c r="AM684" s="44">
        <f t="shared" si="288"/>
        <v>1464.2</v>
      </c>
      <c r="AN684" s="40">
        <f t="shared" si="289"/>
        <v>10187690</v>
      </c>
      <c r="AO684" s="45">
        <f t="shared" si="290"/>
        <v>2.8574476651868366E-2</v>
      </c>
      <c r="AP684" s="40">
        <f t="shared" si="291"/>
        <v>121722.69862069494</v>
      </c>
      <c r="AQ684" s="41">
        <v>0</v>
      </c>
      <c r="AR684" s="40">
        <f t="shared" si="292"/>
        <v>6049573</v>
      </c>
      <c r="AS684" s="40">
        <f t="shared" si="293"/>
        <v>83740</v>
      </c>
      <c r="AT684" s="40">
        <f t="shared" si="294"/>
        <v>298028.766</v>
      </c>
      <c r="AU684" s="40">
        <f t="shared" si="295"/>
        <v>5844110</v>
      </c>
      <c r="AV684" s="46">
        <f t="shared" si="296"/>
        <v>6049573</v>
      </c>
      <c r="AW684" s="40">
        <f>AX684-AV684</f>
        <v>0</v>
      </c>
      <c r="AX684" s="59">
        <f>IF(D684&gt;AV684,AV684+(D684-AV684),AV684)</f>
        <v>6049573</v>
      </c>
    </row>
    <row r="685" spans="1:50" ht="15" customHeight="1" x14ac:dyDescent="0.25">
      <c r="A685" s="51">
        <v>69</v>
      </c>
      <c r="B685" s="51">
        <v>7100</v>
      </c>
      <c r="C685" s="52" t="s">
        <v>836</v>
      </c>
      <c r="D685" s="39">
        <v>31759</v>
      </c>
      <c r="E685" s="40">
        <v>0</v>
      </c>
      <c r="F685" s="41">
        <v>172</v>
      </c>
      <c r="G685" s="40">
        <v>163</v>
      </c>
      <c r="H685" s="42">
        <v>1.9179999999999999</v>
      </c>
      <c r="I685" s="41">
        <v>25</v>
      </c>
      <c r="J685" s="43">
        <f t="shared" si="271"/>
        <v>0.15340000000000001</v>
      </c>
      <c r="K685" s="41">
        <v>28</v>
      </c>
      <c r="L685" s="41">
        <v>78</v>
      </c>
      <c r="M685" s="41">
        <v>36</v>
      </c>
      <c r="N685" s="41">
        <f t="shared" si="270"/>
        <v>35.897400000000005</v>
      </c>
      <c r="O685" s="41">
        <f t="shared" si="272"/>
        <v>46.153800000000004</v>
      </c>
      <c r="P685" s="41">
        <v>294</v>
      </c>
      <c r="Q685" s="41">
        <v>276</v>
      </c>
      <c r="R685" s="41">
        <v>169</v>
      </c>
      <c r="S685" s="41">
        <v>185</v>
      </c>
      <c r="T685" s="57">
        <v>172</v>
      </c>
      <c r="U685" s="53">
        <f t="shared" si="273"/>
        <v>294</v>
      </c>
      <c r="V685" s="44">
        <f t="shared" si="274"/>
        <v>44.56</v>
      </c>
      <c r="W685" s="54">
        <v>84046</v>
      </c>
      <c r="X685" s="55">
        <v>79998.52</v>
      </c>
      <c r="Y685" s="41">
        <v>0.12875812552027269</v>
      </c>
      <c r="Z685" s="41">
        <f t="shared" si="275"/>
        <v>1335.838</v>
      </c>
      <c r="AA685" s="41">
        <f t="shared" si="276"/>
        <v>0</v>
      </c>
      <c r="AB685" s="41">
        <f t="shared" si="277"/>
        <v>0.426315</v>
      </c>
      <c r="AC685" s="41" t="str">
        <f t="shared" si="278"/>
        <v/>
      </c>
      <c r="AD685" s="41" t="str">
        <f t="shared" si="279"/>
        <v/>
      </c>
      <c r="AE685" s="41">
        <f t="shared" si="280"/>
        <v>433.12099999999998</v>
      </c>
      <c r="AF685" s="41">
        <f t="shared" si="281"/>
        <v>433.12099999999998</v>
      </c>
      <c r="AG685" s="41">
        <f t="shared" si="282"/>
        <v>0</v>
      </c>
      <c r="AH685" s="41" t="str">
        <f t="shared" si="283"/>
        <v/>
      </c>
      <c r="AI685" s="41" t="str">
        <f t="shared" si="284"/>
        <v/>
      </c>
      <c r="AJ685" s="41" t="str">
        <f t="shared" si="285"/>
        <v/>
      </c>
      <c r="AK685" s="41" t="str">
        <f t="shared" si="286"/>
        <v/>
      </c>
      <c r="AL685" s="44">
        <f t="shared" si="287"/>
        <v>433.12</v>
      </c>
      <c r="AM685" s="44">
        <f t="shared" si="288"/>
        <v>489.87</v>
      </c>
      <c r="AN685" s="40">
        <f t="shared" si="289"/>
        <v>44019</v>
      </c>
      <c r="AO685" s="45">
        <f t="shared" si="290"/>
        <v>2.8574476651868366E-2</v>
      </c>
      <c r="AP685" s="40">
        <f t="shared" si="291"/>
        <v>350.32308375190615</v>
      </c>
      <c r="AQ685" s="41">
        <v>0</v>
      </c>
      <c r="AR685" s="40">
        <f t="shared" si="292"/>
        <v>32109</v>
      </c>
      <c r="AS685" s="40">
        <f t="shared" si="293"/>
        <v>1630</v>
      </c>
      <c r="AT685" s="40">
        <f t="shared" si="294"/>
        <v>3999.9260000000004</v>
      </c>
      <c r="AU685" s="40">
        <f t="shared" si="295"/>
        <v>30129</v>
      </c>
      <c r="AV685" s="46">
        <f t="shared" si="296"/>
        <v>32109</v>
      </c>
      <c r="AW685" s="40">
        <f>AX685-AV685</f>
        <v>0</v>
      </c>
      <c r="AX685" s="59">
        <f>IF(D685&gt;AV685,AV685+(D685-AV685),AV685)</f>
        <v>32109</v>
      </c>
    </row>
    <row r="686" spans="1:50" ht="15" customHeight="1" x14ac:dyDescent="0.25">
      <c r="A686" s="51">
        <v>69</v>
      </c>
      <c r="B686" s="51">
        <v>7200</v>
      </c>
      <c r="C686" s="52" t="s">
        <v>377</v>
      </c>
      <c r="D686" s="39">
        <v>430016</v>
      </c>
      <c r="E686" s="40">
        <v>0</v>
      </c>
      <c r="F686" s="41">
        <v>2017</v>
      </c>
      <c r="G686" s="40">
        <v>1944</v>
      </c>
      <c r="H686" s="42">
        <v>2.2010000000000001</v>
      </c>
      <c r="I686" s="41">
        <v>266</v>
      </c>
      <c r="J686" s="43">
        <f t="shared" si="271"/>
        <v>0.1368</v>
      </c>
      <c r="K686" s="41">
        <v>23</v>
      </c>
      <c r="L686" s="41">
        <v>1048</v>
      </c>
      <c r="M686" s="41">
        <v>869</v>
      </c>
      <c r="N686" s="41">
        <f t="shared" si="270"/>
        <v>2.1947000000000001</v>
      </c>
      <c r="O686" s="41">
        <f t="shared" si="272"/>
        <v>82.919799999999995</v>
      </c>
      <c r="P686" s="41">
        <v>3634</v>
      </c>
      <c r="Q686" s="41">
        <v>3186</v>
      </c>
      <c r="R686" s="41">
        <v>2348</v>
      </c>
      <c r="S686" s="41">
        <v>2082</v>
      </c>
      <c r="T686" s="53">
        <v>2017</v>
      </c>
      <c r="U686" s="53">
        <f t="shared" si="273"/>
        <v>3634</v>
      </c>
      <c r="V686" s="44">
        <f t="shared" si="274"/>
        <v>46.51</v>
      </c>
      <c r="W686" s="54">
        <v>1810633</v>
      </c>
      <c r="X686" s="55">
        <v>1542831.59</v>
      </c>
      <c r="Y686" s="41">
        <v>58.090873394008</v>
      </c>
      <c r="Z686" s="41">
        <f t="shared" si="275"/>
        <v>34.721499999999999</v>
      </c>
      <c r="AA686" s="41">
        <f t="shared" si="276"/>
        <v>0</v>
      </c>
      <c r="AB686" s="41">
        <f t="shared" si="277"/>
        <v>0.426315</v>
      </c>
      <c r="AC686" s="41" t="str">
        <f t="shared" si="278"/>
        <v/>
      </c>
      <c r="AD686" s="41" t="str">
        <f t="shared" si="279"/>
        <v/>
      </c>
      <c r="AE686" s="41">
        <f t="shared" si="280"/>
        <v>1086.748</v>
      </c>
      <c r="AF686" s="41">
        <f t="shared" si="281"/>
        <v>630</v>
      </c>
      <c r="AG686" s="41">
        <f t="shared" si="282"/>
        <v>0</v>
      </c>
      <c r="AH686" s="41" t="str">
        <f t="shared" si="283"/>
        <v/>
      </c>
      <c r="AI686" s="41" t="str">
        <f t="shared" si="284"/>
        <v/>
      </c>
      <c r="AJ686" s="41" t="str">
        <f t="shared" si="285"/>
        <v/>
      </c>
      <c r="AK686" s="41" t="str">
        <f t="shared" si="286"/>
        <v/>
      </c>
      <c r="AL686" s="44">
        <f t="shared" si="287"/>
        <v>630</v>
      </c>
      <c r="AM686" s="44">
        <f t="shared" si="288"/>
        <v>712.55</v>
      </c>
      <c r="AN686" s="40">
        <f t="shared" si="289"/>
        <v>613297</v>
      </c>
      <c r="AO686" s="45">
        <f t="shared" si="290"/>
        <v>2.8574476651868366E-2</v>
      </c>
      <c r="AP686" s="40">
        <f t="shared" si="291"/>
        <v>5237.1586552310864</v>
      </c>
      <c r="AQ686" s="41">
        <v>0</v>
      </c>
      <c r="AR686" s="40">
        <f t="shared" si="292"/>
        <v>435253</v>
      </c>
      <c r="AS686" s="40">
        <f t="shared" si="293"/>
        <v>19440</v>
      </c>
      <c r="AT686" s="40">
        <f t="shared" si="294"/>
        <v>77141.579500000007</v>
      </c>
      <c r="AU686" s="40">
        <f t="shared" si="295"/>
        <v>410576</v>
      </c>
      <c r="AV686" s="46">
        <f t="shared" si="296"/>
        <v>435253</v>
      </c>
      <c r="AW686" s="40">
        <f>AX686-AV686</f>
        <v>0</v>
      </c>
      <c r="AX686" s="59">
        <f>IF(D686&gt;AV686,AV686+(D686-AV686),AV686)</f>
        <v>435253</v>
      </c>
    </row>
    <row r="687" spans="1:50" ht="15" customHeight="1" x14ac:dyDescent="0.25">
      <c r="A687" s="51">
        <v>69</v>
      </c>
      <c r="B687" s="51">
        <v>7300</v>
      </c>
      <c r="C687" s="52" t="s">
        <v>34</v>
      </c>
      <c r="D687" s="39">
        <v>464978</v>
      </c>
      <c r="E687" s="40">
        <v>0</v>
      </c>
      <c r="F687" s="41">
        <v>1475</v>
      </c>
      <c r="G687" s="40">
        <v>1445</v>
      </c>
      <c r="H687" s="42">
        <v>1.954</v>
      </c>
      <c r="I687" s="41">
        <v>346</v>
      </c>
      <c r="J687" s="43">
        <f t="shared" si="271"/>
        <v>0.2394</v>
      </c>
      <c r="K687" s="41">
        <v>37</v>
      </c>
      <c r="L687" s="41">
        <v>866</v>
      </c>
      <c r="M687" s="41">
        <v>623</v>
      </c>
      <c r="N687" s="41">
        <f t="shared" si="270"/>
        <v>4.2725</v>
      </c>
      <c r="O687" s="41">
        <f t="shared" si="272"/>
        <v>71.94</v>
      </c>
      <c r="P687" s="41">
        <v>3076</v>
      </c>
      <c r="Q687" s="41">
        <v>2435</v>
      </c>
      <c r="R687" s="41">
        <v>1562</v>
      </c>
      <c r="S687" s="41">
        <v>1670</v>
      </c>
      <c r="T687" s="53">
        <v>1475</v>
      </c>
      <c r="U687" s="53">
        <f t="shared" si="273"/>
        <v>3076</v>
      </c>
      <c r="V687" s="44">
        <f t="shared" si="274"/>
        <v>53.02</v>
      </c>
      <c r="W687" s="54">
        <v>1006280</v>
      </c>
      <c r="X687" s="55">
        <v>1099313.94</v>
      </c>
      <c r="Y687" s="41">
        <v>106.72080102301632</v>
      </c>
      <c r="Z687" s="41">
        <f t="shared" si="275"/>
        <v>13.821099999999999</v>
      </c>
      <c r="AA687" s="41">
        <f t="shared" si="276"/>
        <v>200</v>
      </c>
      <c r="AB687" s="41">
        <f t="shared" si="277"/>
        <v>0.426315</v>
      </c>
      <c r="AC687" s="41" t="str">
        <f t="shared" si="278"/>
        <v/>
      </c>
      <c r="AD687" s="41" t="str">
        <f t="shared" si="279"/>
        <v/>
      </c>
      <c r="AE687" s="41">
        <f t="shared" si="280"/>
        <v>1103.615</v>
      </c>
      <c r="AF687" s="41">
        <f t="shared" si="281"/>
        <v>830</v>
      </c>
      <c r="AG687" s="41">
        <f t="shared" si="282"/>
        <v>0</v>
      </c>
      <c r="AH687" s="41" t="str">
        <f t="shared" si="283"/>
        <v/>
      </c>
      <c r="AI687" s="41" t="str">
        <f t="shared" si="284"/>
        <v/>
      </c>
      <c r="AJ687" s="41" t="str">
        <f t="shared" si="285"/>
        <v/>
      </c>
      <c r="AK687" s="41" t="str">
        <f t="shared" si="286"/>
        <v/>
      </c>
      <c r="AL687" s="44">
        <f t="shared" si="287"/>
        <v>830</v>
      </c>
      <c r="AM687" s="44">
        <f t="shared" si="288"/>
        <v>938.76</v>
      </c>
      <c r="AN687" s="40">
        <f t="shared" si="289"/>
        <v>927516</v>
      </c>
      <c r="AO687" s="45">
        <f t="shared" si="290"/>
        <v>2.8574476651868366E-2</v>
      </c>
      <c r="AP687" s="40">
        <f t="shared" si="291"/>
        <v>13216.78128160189</v>
      </c>
      <c r="AQ687" s="41">
        <v>0</v>
      </c>
      <c r="AR687" s="40">
        <f t="shared" si="292"/>
        <v>478195</v>
      </c>
      <c r="AS687" s="40">
        <f t="shared" si="293"/>
        <v>14450</v>
      </c>
      <c r="AT687" s="40">
        <f t="shared" si="294"/>
        <v>54965.697</v>
      </c>
      <c r="AU687" s="40">
        <f t="shared" si="295"/>
        <v>450528</v>
      </c>
      <c r="AV687" s="46">
        <f t="shared" si="296"/>
        <v>478195</v>
      </c>
      <c r="AW687" s="40">
        <f>AX687-AV687</f>
        <v>0</v>
      </c>
      <c r="AX687" s="59">
        <f>IF(D687&gt;AV687,AV687+(D687-AV687),AV687)</f>
        <v>478195</v>
      </c>
    </row>
    <row r="688" spans="1:50" ht="15" customHeight="1" x14ac:dyDescent="0.25">
      <c r="A688" s="51">
        <v>69</v>
      </c>
      <c r="B688" s="51">
        <v>9000</v>
      </c>
      <c r="C688" s="52" t="s">
        <v>211</v>
      </c>
      <c r="D688" s="39">
        <v>30543564</v>
      </c>
      <c r="E688" s="40">
        <v>0</v>
      </c>
      <c r="F688" s="41">
        <v>86265</v>
      </c>
      <c r="G688" s="40">
        <v>87306</v>
      </c>
      <c r="H688" s="42">
        <v>2.1930000000000001</v>
      </c>
      <c r="I688" s="41">
        <v>59151</v>
      </c>
      <c r="J688" s="43">
        <f t="shared" si="271"/>
        <v>0.67749999999999999</v>
      </c>
      <c r="K688" s="41">
        <v>16647</v>
      </c>
      <c r="L688" s="41">
        <v>38496</v>
      </c>
      <c r="M688" s="41">
        <v>10623</v>
      </c>
      <c r="N688" s="41">
        <f t="shared" si="270"/>
        <v>43.243500000000004</v>
      </c>
      <c r="O688" s="41">
        <f t="shared" si="272"/>
        <v>27.595099999999999</v>
      </c>
      <c r="P688" s="41">
        <v>100578</v>
      </c>
      <c r="Q688" s="41">
        <v>92811</v>
      </c>
      <c r="R688" s="41">
        <v>85493</v>
      </c>
      <c r="S688" s="41">
        <v>86918</v>
      </c>
      <c r="T688" s="53">
        <v>86265</v>
      </c>
      <c r="U688" s="53">
        <f t="shared" si="273"/>
        <v>100578</v>
      </c>
      <c r="V688" s="44">
        <f t="shared" si="274"/>
        <v>13.2</v>
      </c>
      <c r="W688" s="54">
        <v>87806859</v>
      </c>
      <c r="X688" s="55">
        <v>36436377</v>
      </c>
      <c r="Y688" s="41">
        <v>87.428698897446623</v>
      </c>
      <c r="Z688" s="41">
        <f t="shared" si="275"/>
        <v>986.68970000000002</v>
      </c>
      <c r="AA688" s="41">
        <f t="shared" si="276"/>
        <v>0</v>
      </c>
      <c r="AB688" s="41">
        <f t="shared" si="277"/>
        <v>0.426315</v>
      </c>
      <c r="AC688" s="41" t="str">
        <f t="shared" si="278"/>
        <v/>
      </c>
      <c r="AD688" s="41" t="str">
        <f t="shared" si="279"/>
        <v/>
      </c>
      <c r="AE688" s="41" t="str">
        <f t="shared" si="280"/>
        <v/>
      </c>
      <c r="AF688" s="41" t="str">
        <f t="shared" si="281"/>
        <v/>
      </c>
      <c r="AG688" s="41">
        <f t="shared" si="282"/>
        <v>0</v>
      </c>
      <c r="AH688" s="41">
        <f t="shared" si="283"/>
        <v>733.80865165499995</v>
      </c>
      <c r="AI688" s="41" t="str">
        <f t="shared" si="284"/>
        <v/>
      </c>
      <c r="AJ688" s="41" t="str">
        <f t="shared" si="285"/>
        <v/>
      </c>
      <c r="AK688" s="41" t="str">
        <f t="shared" si="286"/>
        <v/>
      </c>
      <c r="AL688" s="44">
        <f t="shared" si="287"/>
        <v>733.81</v>
      </c>
      <c r="AM688" s="44">
        <f t="shared" si="288"/>
        <v>829.96</v>
      </c>
      <c r="AN688" s="40">
        <f t="shared" si="289"/>
        <v>35027107</v>
      </c>
      <c r="AO688" s="45">
        <f t="shared" si="290"/>
        <v>2.8574476651868366E-2</v>
      </c>
      <c r="AP688" s="40">
        <f t="shared" si="291"/>
        <v>128114.89477114785</v>
      </c>
      <c r="AQ688" s="41">
        <v>0</v>
      </c>
      <c r="AR688" s="40">
        <f t="shared" si="292"/>
        <v>30671679</v>
      </c>
      <c r="AS688" s="40">
        <f t="shared" si="293"/>
        <v>873060</v>
      </c>
      <c r="AT688" s="40">
        <f t="shared" si="294"/>
        <v>1821818.85</v>
      </c>
      <c r="AU688" s="40">
        <f t="shared" si="295"/>
        <v>29670504</v>
      </c>
      <c r="AV688" s="46">
        <f t="shared" si="296"/>
        <v>30671679</v>
      </c>
      <c r="AW688" s="40">
        <f>AX688-AV688</f>
        <v>0</v>
      </c>
      <c r="AX688" s="59">
        <f>IF(D688&gt;AV688,AV688+(D688-AV688),AV688)</f>
        <v>30671679</v>
      </c>
    </row>
    <row r="689" spans="1:50" ht="15" customHeight="1" x14ac:dyDescent="0.25">
      <c r="A689" s="51">
        <v>70</v>
      </c>
      <c r="B689" s="51">
        <v>100</v>
      </c>
      <c r="C689" s="52" t="s">
        <v>53</v>
      </c>
      <c r="D689" s="39">
        <v>564573</v>
      </c>
      <c r="E689" s="40">
        <v>0</v>
      </c>
      <c r="F689" s="41">
        <v>6661</v>
      </c>
      <c r="G689" s="40">
        <v>7250</v>
      </c>
      <c r="H689" s="42">
        <v>2.7989999999999999</v>
      </c>
      <c r="I689" s="41">
        <v>1824</v>
      </c>
      <c r="J689" s="43">
        <f t="shared" si="271"/>
        <v>0.25159999999999999</v>
      </c>
      <c r="K689" s="41">
        <v>230</v>
      </c>
      <c r="L689" s="41">
        <v>2428</v>
      </c>
      <c r="M689" s="41">
        <v>389</v>
      </c>
      <c r="N689" s="41">
        <f t="shared" si="270"/>
        <v>9.4728000000000012</v>
      </c>
      <c r="O689" s="41">
        <f t="shared" si="272"/>
        <v>16.0214</v>
      </c>
      <c r="P689" s="41">
        <v>2328</v>
      </c>
      <c r="Q689" s="41">
        <v>2754</v>
      </c>
      <c r="R689" s="41">
        <v>3149</v>
      </c>
      <c r="S689" s="41">
        <v>3789</v>
      </c>
      <c r="T689" s="53">
        <v>6661</v>
      </c>
      <c r="U689" s="53">
        <f t="shared" si="273"/>
        <v>6661</v>
      </c>
      <c r="V689" s="44">
        <f t="shared" si="274"/>
        <v>0</v>
      </c>
      <c r="W689" s="54">
        <v>7995997</v>
      </c>
      <c r="X689" s="55">
        <v>6275035</v>
      </c>
      <c r="Y689" s="41">
        <v>6.1149403008817025</v>
      </c>
      <c r="Z689" s="41">
        <f t="shared" si="275"/>
        <v>1089.2992999999999</v>
      </c>
      <c r="AA689" s="41">
        <f t="shared" si="276"/>
        <v>0</v>
      </c>
      <c r="AB689" s="41">
        <f t="shared" si="277"/>
        <v>0.426315</v>
      </c>
      <c r="AC689" s="41" t="str">
        <f t="shared" si="278"/>
        <v/>
      </c>
      <c r="AD689" s="41" t="str">
        <f t="shared" si="279"/>
        <v/>
      </c>
      <c r="AE689" s="41" t="str">
        <f t="shared" si="280"/>
        <v/>
      </c>
      <c r="AF689" s="41" t="str">
        <f t="shared" si="281"/>
        <v/>
      </c>
      <c r="AG689" s="41">
        <f t="shared" si="282"/>
        <v>540.19370992000006</v>
      </c>
      <c r="AH689" s="41" t="str">
        <f t="shared" si="283"/>
        <v/>
      </c>
      <c r="AI689" s="41" t="str">
        <f t="shared" si="284"/>
        <v/>
      </c>
      <c r="AJ689" s="41" t="str">
        <f t="shared" si="285"/>
        <v/>
      </c>
      <c r="AK689" s="41" t="str">
        <f t="shared" si="286"/>
        <v/>
      </c>
      <c r="AL689" s="44">
        <f t="shared" si="287"/>
        <v>540.19000000000005</v>
      </c>
      <c r="AM689" s="44">
        <f t="shared" si="288"/>
        <v>610.97</v>
      </c>
      <c r="AN689" s="40">
        <f t="shared" si="289"/>
        <v>1020719</v>
      </c>
      <c r="AO689" s="45">
        <f t="shared" si="290"/>
        <v>2.8574476651868366E-2</v>
      </c>
      <c r="AP689" s="40">
        <f t="shared" si="291"/>
        <v>13034.133226843147</v>
      </c>
      <c r="AQ689" s="41">
        <v>0</v>
      </c>
      <c r="AR689" s="40">
        <f t="shared" si="292"/>
        <v>577607</v>
      </c>
      <c r="AS689" s="40">
        <f t="shared" si="293"/>
        <v>72500</v>
      </c>
      <c r="AT689" s="40">
        <f t="shared" si="294"/>
        <v>313751.75</v>
      </c>
      <c r="AU689" s="40">
        <f t="shared" si="295"/>
        <v>492073</v>
      </c>
      <c r="AV689" s="46">
        <f t="shared" si="296"/>
        <v>577607</v>
      </c>
      <c r="AW689" s="40">
        <f>AX689-AV689</f>
        <v>0</v>
      </c>
      <c r="AX689" s="59">
        <f>IF(D689&gt;AV689,AV689+(D689-AV689),AV689)</f>
        <v>577607</v>
      </c>
    </row>
    <row r="690" spans="1:50" ht="15" customHeight="1" x14ac:dyDescent="0.25">
      <c r="A690" s="51">
        <v>70</v>
      </c>
      <c r="B690" s="51">
        <v>400</v>
      </c>
      <c r="C690" s="52" t="s">
        <v>397</v>
      </c>
      <c r="D690" s="39">
        <v>412466</v>
      </c>
      <c r="E690" s="40">
        <v>0</v>
      </c>
      <c r="F690" s="41">
        <v>5470</v>
      </c>
      <c r="G690" s="40">
        <v>6497</v>
      </c>
      <c r="H690" s="42">
        <v>2.9359999999999999</v>
      </c>
      <c r="I690" s="41">
        <v>1910</v>
      </c>
      <c r="J690" s="43">
        <f t="shared" si="271"/>
        <v>0.29399999999999998</v>
      </c>
      <c r="K690" s="41">
        <v>270</v>
      </c>
      <c r="L690" s="41">
        <v>2172</v>
      </c>
      <c r="M690" s="41">
        <v>245</v>
      </c>
      <c r="N690" s="41">
        <f t="shared" si="270"/>
        <v>12.430900000000001</v>
      </c>
      <c r="O690" s="41">
        <f t="shared" si="272"/>
        <v>11.2799</v>
      </c>
      <c r="P690" s="41">
        <v>1836</v>
      </c>
      <c r="Q690" s="41">
        <v>2663</v>
      </c>
      <c r="R690" s="41">
        <v>2909</v>
      </c>
      <c r="S690" s="41">
        <v>3833</v>
      </c>
      <c r="T690" s="53">
        <v>5470</v>
      </c>
      <c r="U690" s="53">
        <f t="shared" si="273"/>
        <v>5470</v>
      </c>
      <c r="V690" s="44">
        <f t="shared" si="274"/>
        <v>0</v>
      </c>
      <c r="W690" s="54">
        <v>7283564</v>
      </c>
      <c r="X690" s="55">
        <v>4668968</v>
      </c>
      <c r="Y690" s="41">
        <v>3.3087682259531705</v>
      </c>
      <c r="Z690" s="41">
        <f t="shared" si="275"/>
        <v>1653.1831999999999</v>
      </c>
      <c r="AA690" s="41">
        <f t="shared" si="276"/>
        <v>0</v>
      </c>
      <c r="AB690" s="41">
        <f t="shared" si="277"/>
        <v>0.426315</v>
      </c>
      <c r="AC690" s="41" t="str">
        <f t="shared" si="278"/>
        <v/>
      </c>
      <c r="AD690" s="41" t="str">
        <f t="shared" si="279"/>
        <v/>
      </c>
      <c r="AE690" s="41" t="str">
        <f t="shared" si="280"/>
        <v/>
      </c>
      <c r="AF690" s="41" t="str">
        <f t="shared" si="281"/>
        <v/>
      </c>
      <c r="AG690" s="41">
        <f t="shared" si="282"/>
        <v>548.82008370999995</v>
      </c>
      <c r="AH690" s="41" t="str">
        <f t="shared" si="283"/>
        <v/>
      </c>
      <c r="AI690" s="41" t="str">
        <f t="shared" si="284"/>
        <v/>
      </c>
      <c r="AJ690" s="41" t="str">
        <f t="shared" si="285"/>
        <v/>
      </c>
      <c r="AK690" s="41" t="str">
        <f t="shared" si="286"/>
        <v/>
      </c>
      <c r="AL690" s="44">
        <f t="shared" si="287"/>
        <v>548.82000000000005</v>
      </c>
      <c r="AM690" s="44">
        <f t="shared" si="288"/>
        <v>620.73</v>
      </c>
      <c r="AN690" s="40">
        <f t="shared" si="289"/>
        <v>927790</v>
      </c>
      <c r="AO690" s="45">
        <f t="shared" si="290"/>
        <v>2.8574476651868366E-2</v>
      </c>
      <c r="AP690" s="40">
        <f t="shared" si="291"/>
        <v>14725.113606147414</v>
      </c>
      <c r="AQ690" s="41">
        <v>0</v>
      </c>
      <c r="AR690" s="40">
        <f t="shared" si="292"/>
        <v>427191</v>
      </c>
      <c r="AS690" s="40">
        <f t="shared" si="293"/>
        <v>64970</v>
      </c>
      <c r="AT690" s="40">
        <f t="shared" si="294"/>
        <v>233448.40000000002</v>
      </c>
      <c r="AU690" s="40">
        <f t="shared" si="295"/>
        <v>347496</v>
      </c>
      <c r="AV690" s="46">
        <f t="shared" si="296"/>
        <v>427191</v>
      </c>
      <c r="AW690" s="40">
        <f>AX690-AV690</f>
        <v>0</v>
      </c>
      <c r="AX690" s="59">
        <f>IF(D690&gt;AV690,AV690+(D690-AV690),AV690)</f>
        <v>427191</v>
      </c>
    </row>
    <row r="691" spans="1:50" ht="15" customHeight="1" x14ac:dyDescent="0.25">
      <c r="A691" s="51">
        <v>70</v>
      </c>
      <c r="B691" s="51">
        <v>600</v>
      </c>
      <c r="C691" s="52" t="s">
        <v>235</v>
      </c>
      <c r="D691" s="39">
        <v>194032</v>
      </c>
      <c r="E691" s="40">
        <v>0</v>
      </c>
      <c r="F691" s="41">
        <v>4110</v>
      </c>
      <c r="G691" s="40">
        <v>4920</v>
      </c>
      <c r="H691" s="42">
        <v>3.2869999999999999</v>
      </c>
      <c r="I691" s="41">
        <v>455</v>
      </c>
      <c r="J691" s="43">
        <f t="shared" si="271"/>
        <v>9.2499999999999999E-2</v>
      </c>
      <c r="K691" s="41">
        <v>35</v>
      </c>
      <c r="L691" s="41">
        <v>1410</v>
      </c>
      <c r="M691" s="41">
        <v>15</v>
      </c>
      <c r="N691" s="41">
        <f t="shared" si="270"/>
        <v>2.4823</v>
      </c>
      <c r="O691" s="41">
        <f t="shared" si="272"/>
        <v>1.0638000000000001</v>
      </c>
      <c r="P691" s="41">
        <v>330</v>
      </c>
      <c r="Q691" s="41">
        <v>560</v>
      </c>
      <c r="R691" s="41">
        <v>450</v>
      </c>
      <c r="S691" s="41">
        <v>804</v>
      </c>
      <c r="T691" s="53">
        <v>4110</v>
      </c>
      <c r="U691" s="53">
        <f t="shared" si="273"/>
        <v>4110</v>
      </c>
      <c r="V691" s="44">
        <f t="shared" si="274"/>
        <v>0</v>
      </c>
      <c r="W691" s="54">
        <v>5636307</v>
      </c>
      <c r="X691" s="55">
        <v>2426087</v>
      </c>
      <c r="Y691" s="41">
        <v>3.3546757745595732</v>
      </c>
      <c r="Z691" s="41">
        <f t="shared" si="275"/>
        <v>1225.1557</v>
      </c>
      <c r="AA691" s="41">
        <f t="shared" si="276"/>
        <v>0</v>
      </c>
      <c r="AB691" s="41">
        <f t="shared" si="277"/>
        <v>0.426315</v>
      </c>
      <c r="AC691" s="41" t="str">
        <f t="shared" si="278"/>
        <v/>
      </c>
      <c r="AD691" s="41" t="str">
        <f t="shared" si="279"/>
        <v/>
      </c>
      <c r="AE691" s="41" t="str">
        <f t="shared" si="280"/>
        <v/>
      </c>
      <c r="AF691" s="41" t="str">
        <f t="shared" si="281"/>
        <v/>
      </c>
      <c r="AG691" s="41">
        <f t="shared" si="282"/>
        <v>469.61471736999994</v>
      </c>
      <c r="AH691" s="41" t="str">
        <f t="shared" si="283"/>
        <v/>
      </c>
      <c r="AI691" s="41" t="str">
        <f t="shared" si="284"/>
        <v/>
      </c>
      <c r="AJ691" s="41" t="str">
        <f t="shared" si="285"/>
        <v/>
      </c>
      <c r="AK691" s="41" t="str">
        <f t="shared" si="286"/>
        <v/>
      </c>
      <c r="AL691" s="44">
        <f t="shared" si="287"/>
        <v>469.61</v>
      </c>
      <c r="AM691" s="44">
        <f t="shared" si="288"/>
        <v>531.14</v>
      </c>
      <c r="AN691" s="40">
        <f t="shared" si="289"/>
        <v>210367</v>
      </c>
      <c r="AO691" s="45">
        <f t="shared" si="290"/>
        <v>2.8574476651868366E-2</v>
      </c>
      <c r="AP691" s="40">
        <f t="shared" si="291"/>
        <v>466.76407610826976</v>
      </c>
      <c r="AQ691" s="41">
        <v>0</v>
      </c>
      <c r="AR691" s="40">
        <f t="shared" si="292"/>
        <v>194499</v>
      </c>
      <c r="AS691" s="40">
        <f t="shared" si="293"/>
        <v>49200</v>
      </c>
      <c r="AT691" s="40">
        <f t="shared" si="294"/>
        <v>121304.35</v>
      </c>
      <c r="AU691" s="40">
        <f t="shared" si="295"/>
        <v>144832</v>
      </c>
      <c r="AV691" s="46">
        <f t="shared" si="296"/>
        <v>194499</v>
      </c>
      <c r="AW691" s="40">
        <f>AX691-AV691</f>
        <v>0</v>
      </c>
      <c r="AX691" s="59">
        <f>IF(D691&gt;AV691,AV691+(D691-AV691),AV691)</f>
        <v>194499</v>
      </c>
    </row>
    <row r="692" spans="1:50" ht="15" customHeight="1" x14ac:dyDescent="0.25">
      <c r="A692" s="51">
        <v>70</v>
      </c>
      <c r="B692" s="51">
        <v>800</v>
      </c>
      <c r="C692" s="52" t="s">
        <v>631</v>
      </c>
      <c r="D692" s="39">
        <v>0</v>
      </c>
      <c r="E692" s="40">
        <v>0</v>
      </c>
      <c r="F692" s="41">
        <v>22796</v>
      </c>
      <c r="G692" s="40">
        <v>27005</v>
      </c>
      <c r="H692" s="42">
        <v>2.7170000000000001</v>
      </c>
      <c r="I692" s="41">
        <v>8367</v>
      </c>
      <c r="J692" s="43">
        <f t="shared" si="271"/>
        <v>0.30980000000000002</v>
      </c>
      <c r="K692" s="41">
        <v>168</v>
      </c>
      <c r="L692" s="41">
        <v>10034</v>
      </c>
      <c r="M692" s="41">
        <v>926</v>
      </c>
      <c r="N692" s="41">
        <f t="shared" si="270"/>
        <v>1.6743000000000001</v>
      </c>
      <c r="O692" s="41">
        <f t="shared" si="272"/>
        <v>9.2286000000000001</v>
      </c>
      <c r="P692" s="41">
        <v>1114</v>
      </c>
      <c r="Q692" s="41">
        <v>7284</v>
      </c>
      <c r="R692" s="41">
        <v>11482</v>
      </c>
      <c r="S692" s="41">
        <v>15917</v>
      </c>
      <c r="T692" s="53">
        <v>22796</v>
      </c>
      <c r="U692" s="53">
        <f t="shared" si="273"/>
        <v>22796</v>
      </c>
      <c r="V692" s="44">
        <f t="shared" si="274"/>
        <v>0</v>
      </c>
      <c r="W692" s="54">
        <v>44512820</v>
      </c>
      <c r="X692" s="55">
        <v>13601221</v>
      </c>
      <c r="Y692" s="41">
        <v>18.328657121191295</v>
      </c>
      <c r="Z692" s="41">
        <f t="shared" si="275"/>
        <v>1243.7354</v>
      </c>
      <c r="AA692" s="41">
        <f t="shared" si="276"/>
        <v>0</v>
      </c>
      <c r="AB692" s="41">
        <f t="shared" si="277"/>
        <v>0.426315</v>
      </c>
      <c r="AC692" s="41" t="str">
        <f t="shared" si="278"/>
        <v/>
      </c>
      <c r="AD692" s="41" t="str">
        <f t="shared" si="279"/>
        <v/>
      </c>
      <c r="AE692" s="41" t="str">
        <f t="shared" si="280"/>
        <v/>
      </c>
      <c r="AF692" s="41" t="str">
        <f t="shared" si="281"/>
        <v/>
      </c>
      <c r="AG692" s="41">
        <f t="shared" si="282"/>
        <v>0</v>
      </c>
      <c r="AH692" s="41">
        <f t="shared" si="283"/>
        <v>429.61009217999998</v>
      </c>
      <c r="AI692" s="41" t="str">
        <f t="shared" si="284"/>
        <v/>
      </c>
      <c r="AJ692" s="41" t="str">
        <f t="shared" si="285"/>
        <v/>
      </c>
      <c r="AK692" s="41" t="str">
        <f t="shared" si="286"/>
        <v/>
      </c>
      <c r="AL692" s="44">
        <f t="shared" si="287"/>
        <v>429.61</v>
      </c>
      <c r="AM692" s="44">
        <f t="shared" si="288"/>
        <v>485.9</v>
      </c>
      <c r="AN692" s="40">
        <f t="shared" si="289"/>
        <v>0</v>
      </c>
      <c r="AO692" s="45">
        <f t="shared" si="290"/>
        <v>2.8574476651868366E-2</v>
      </c>
      <c r="AP692" s="40">
        <f t="shared" si="291"/>
        <v>0</v>
      </c>
      <c r="AQ692" s="41">
        <v>0</v>
      </c>
      <c r="AR692" s="40">
        <f t="shared" si="292"/>
        <v>0</v>
      </c>
      <c r="AS692" s="40">
        <f t="shared" si="293"/>
        <v>270050</v>
      </c>
      <c r="AT692" s="40">
        <f t="shared" si="294"/>
        <v>680061.05</v>
      </c>
      <c r="AU692" s="40">
        <f t="shared" si="295"/>
        <v>-270050</v>
      </c>
      <c r="AV692" s="46">
        <f t="shared" si="296"/>
        <v>0</v>
      </c>
      <c r="AW692" s="40">
        <f>AX692-AV692</f>
        <v>0</v>
      </c>
      <c r="AX692" s="59">
        <f>IF(D692&gt;AV692,AV692+(D692-AV692),AV692)</f>
        <v>0</v>
      </c>
    </row>
    <row r="693" spans="1:50" ht="15" customHeight="1" x14ac:dyDescent="0.25">
      <c r="A693" s="51">
        <v>70</v>
      </c>
      <c r="B693" s="51">
        <v>900</v>
      </c>
      <c r="C693" s="52" t="s">
        <v>686</v>
      </c>
      <c r="D693" s="39">
        <v>0</v>
      </c>
      <c r="E693" s="40">
        <v>0</v>
      </c>
      <c r="F693" s="41">
        <v>26911</v>
      </c>
      <c r="G693" s="40">
        <v>32245</v>
      </c>
      <c r="H693" s="42">
        <v>2.9980000000000002</v>
      </c>
      <c r="I693" s="41">
        <v>8649</v>
      </c>
      <c r="J693" s="43">
        <f t="shared" si="271"/>
        <v>0.26819999999999999</v>
      </c>
      <c r="K693" s="41">
        <v>99</v>
      </c>
      <c r="L693" s="41">
        <v>10610</v>
      </c>
      <c r="M693" s="41">
        <v>608</v>
      </c>
      <c r="N693" s="41">
        <f t="shared" si="270"/>
        <v>0.93310000000000004</v>
      </c>
      <c r="O693" s="41">
        <f t="shared" si="272"/>
        <v>5.7304000000000004</v>
      </c>
      <c r="P693" s="41">
        <v>3611</v>
      </c>
      <c r="Q693" s="41">
        <v>3954</v>
      </c>
      <c r="R693" s="41">
        <v>9906</v>
      </c>
      <c r="S693" s="41">
        <v>21115</v>
      </c>
      <c r="T693" s="53">
        <v>26911</v>
      </c>
      <c r="U693" s="53">
        <f t="shared" si="273"/>
        <v>26911</v>
      </c>
      <c r="V693" s="44">
        <f t="shared" si="274"/>
        <v>0</v>
      </c>
      <c r="W693" s="54">
        <v>46926864</v>
      </c>
      <c r="X693" s="55">
        <v>18687980</v>
      </c>
      <c r="Y693" s="41">
        <v>16.448724858956876</v>
      </c>
      <c r="Z693" s="41">
        <f t="shared" si="275"/>
        <v>1636.0539000000001</v>
      </c>
      <c r="AA693" s="41">
        <f t="shared" si="276"/>
        <v>0</v>
      </c>
      <c r="AB693" s="41">
        <f t="shared" si="277"/>
        <v>0.426315</v>
      </c>
      <c r="AC693" s="41" t="str">
        <f t="shared" si="278"/>
        <v/>
      </c>
      <c r="AD693" s="41" t="str">
        <f t="shared" si="279"/>
        <v/>
      </c>
      <c r="AE693" s="41" t="str">
        <f t="shared" si="280"/>
        <v/>
      </c>
      <c r="AF693" s="41" t="str">
        <f t="shared" si="281"/>
        <v/>
      </c>
      <c r="AG693" s="41">
        <f t="shared" si="282"/>
        <v>0</v>
      </c>
      <c r="AH693" s="41">
        <f t="shared" si="283"/>
        <v>415.09059191999995</v>
      </c>
      <c r="AI693" s="41" t="str">
        <f t="shared" si="284"/>
        <v/>
      </c>
      <c r="AJ693" s="41" t="str">
        <f t="shared" si="285"/>
        <v/>
      </c>
      <c r="AK693" s="41" t="str">
        <f t="shared" si="286"/>
        <v/>
      </c>
      <c r="AL693" s="44">
        <f t="shared" si="287"/>
        <v>415.09</v>
      </c>
      <c r="AM693" s="44">
        <f t="shared" si="288"/>
        <v>469.48</v>
      </c>
      <c r="AN693" s="40">
        <f t="shared" si="289"/>
        <v>0</v>
      </c>
      <c r="AO693" s="45">
        <f t="shared" si="290"/>
        <v>2.8574476651868366E-2</v>
      </c>
      <c r="AP693" s="40">
        <f t="shared" si="291"/>
        <v>0</v>
      </c>
      <c r="AQ693" s="41">
        <v>0</v>
      </c>
      <c r="AR693" s="40">
        <f t="shared" si="292"/>
        <v>0</v>
      </c>
      <c r="AS693" s="40">
        <f t="shared" si="293"/>
        <v>322450</v>
      </c>
      <c r="AT693" s="40">
        <f t="shared" si="294"/>
        <v>934399</v>
      </c>
      <c r="AU693" s="40">
        <f t="shared" si="295"/>
        <v>-322450</v>
      </c>
      <c r="AV693" s="46">
        <f t="shared" si="296"/>
        <v>0</v>
      </c>
      <c r="AW693" s="40">
        <f>AX693-AV693</f>
        <v>0</v>
      </c>
      <c r="AX693" s="59">
        <f>IF(D693&gt;AV693,AV693+(D693-AV693),AV693)</f>
        <v>0</v>
      </c>
    </row>
    <row r="694" spans="1:50" ht="15" customHeight="1" x14ac:dyDescent="0.25">
      <c r="A694" s="51">
        <v>70</v>
      </c>
      <c r="B694" s="51">
        <v>1000</v>
      </c>
      <c r="C694" s="52" t="s">
        <v>693</v>
      </c>
      <c r="D694" s="39">
        <v>0</v>
      </c>
      <c r="E694" s="40">
        <v>0</v>
      </c>
      <c r="F694" s="41">
        <v>37076</v>
      </c>
      <c r="G694" s="40">
        <v>41528</v>
      </c>
      <c r="H694" s="42">
        <v>2.91</v>
      </c>
      <c r="I694" s="41">
        <v>26681</v>
      </c>
      <c r="J694" s="43">
        <f t="shared" si="271"/>
        <v>0.64249999999999996</v>
      </c>
      <c r="K694" s="41">
        <v>613</v>
      </c>
      <c r="L694" s="41">
        <v>14158</v>
      </c>
      <c r="M694" s="41">
        <v>1617</v>
      </c>
      <c r="N694" s="41">
        <f t="shared" si="270"/>
        <v>4.3296999999999999</v>
      </c>
      <c r="O694" s="41">
        <f t="shared" si="272"/>
        <v>11.421099999999999</v>
      </c>
      <c r="P694" s="41">
        <v>6876</v>
      </c>
      <c r="Q694" s="41">
        <v>9941</v>
      </c>
      <c r="R694" s="41">
        <v>11739</v>
      </c>
      <c r="S694" s="41">
        <v>20568</v>
      </c>
      <c r="T694" s="53">
        <v>37076</v>
      </c>
      <c r="U694" s="53">
        <f t="shared" si="273"/>
        <v>37076</v>
      </c>
      <c r="V694" s="44">
        <f t="shared" si="274"/>
        <v>0</v>
      </c>
      <c r="W694" s="54">
        <v>65055478</v>
      </c>
      <c r="X694" s="55">
        <v>20380718</v>
      </c>
      <c r="Y694" s="41">
        <v>29.311114954972766</v>
      </c>
      <c r="Z694" s="41">
        <f t="shared" si="275"/>
        <v>1264.9126000000001</v>
      </c>
      <c r="AA694" s="41">
        <f t="shared" si="276"/>
        <v>0</v>
      </c>
      <c r="AB694" s="41">
        <f t="shared" si="277"/>
        <v>0.426315</v>
      </c>
      <c r="AC694" s="41" t="str">
        <f t="shared" si="278"/>
        <v/>
      </c>
      <c r="AD694" s="41" t="str">
        <f t="shared" si="279"/>
        <v/>
      </c>
      <c r="AE694" s="41" t="str">
        <f t="shared" si="280"/>
        <v/>
      </c>
      <c r="AF694" s="41" t="str">
        <f t="shared" si="281"/>
        <v/>
      </c>
      <c r="AG694" s="41">
        <f t="shared" si="282"/>
        <v>0</v>
      </c>
      <c r="AH694" s="41">
        <f t="shared" si="283"/>
        <v>510.01394240499991</v>
      </c>
      <c r="AI694" s="41" t="str">
        <f t="shared" si="284"/>
        <v/>
      </c>
      <c r="AJ694" s="41" t="str">
        <f t="shared" si="285"/>
        <v/>
      </c>
      <c r="AK694" s="41" t="str">
        <f t="shared" si="286"/>
        <v/>
      </c>
      <c r="AL694" s="44">
        <f t="shared" si="287"/>
        <v>510.01</v>
      </c>
      <c r="AM694" s="44">
        <f t="shared" si="288"/>
        <v>576.84</v>
      </c>
      <c r="AN694" s="40">
        <f t="shared" si="289"/>
        <v>0</v>
      </c>
      <c r="AO694" s="45">
        <f t="shared" si="290"/>
        <v>2.8574476651868366E-2</v>
      </c>
      <c r="AP694" s="40">
        <f t="shared" si="291"/>
        <v>0</v>
      </c>
      <c r="AQ694" s="41">
        <v>0</v>
      </c>
      <c r="AR694" s="40">
        <f t="shared" si="292"/>
        <v>0</v>
      </c>
      <c r="AS694" s="40">
        <f t="shared" si="293"/>
        <v>415280</v>
      </c>
      <c r="AT694" s="40">
        <f t="shared" si="294"/>
        <v>1019035.9</v>
      </c>
      <c r="AU694" s="40">
        <f t="shared" si="295"/>
        <v>-415280</v>
      </c>
      <c r="AV694" s="46">
        <f t="shared" si="296"/>
        <v>0</v>
      </c>
      <c r="AW694" s="40">
        <f>AX694-AV694</f>
        <v>0</v>
      </c>
      <c r="AX694" s="59">
        <f>IF(D694&gt;AV694,AV694+(D694-AV694),AV694)</f>
        <v>0</v>
      </c>
    </row>
    <row r="695" spans="1:50" ht="15" customHeight="1" x14ac:dyDescent="0.25">
      <c r="A695" s="51">
        <v>70</v>
      </c>
      <c r="B695" s="51">
        <v>1100</v>
      </c>
      <c r="C695" s="52" t="s">
        <v>907</v>
      </c>
      <c r="D695" s="39">
        <v>0</v>
      </c>
      <c r="E695" s="40">
        <v>0</v>
      </c>
      <c r="F695" s="41">
        <v>5096</v>
      </c>
      <c r="G695" s="59">
        <v>5639</v>
      </c>
      <c r="H695" s="42">
        <v>3.1339999999999999</v>
      </c>
      <c r="I695" s="41">
        <v>467</v>
      </c>
      <c r="J695" s="43">
        <f t="shared" si="271"/>
        <v>8.2799999999999999E-2</v>
      </c>
      <c r="K695" s="56">
        <v>57</v>
      </c>
      <c r="L695" s="56">
        <v>1779</v>
      </c>
      <c r="M695" s="41">
        <v>128</v>
      </c>
      <c r="N695" s="41">
        <f t="shared" si="270"/>
        <v>3.2039999999999997</v>
      </c>
      <c r="O695" s="41">
        <f t="shared" si="272"/>
        <v>7.1951000000000001</v>
      </c>
      <c r="P695" s="41"/>
      <c r="Q695" s="41"/>
      <c r="R695" s="41"/>
      <c r="S695" s="41"/>
      <c r="T695" s="41">
        <v>5096</v>
      </c>
      <c r="U695" s="53">
        <f t="shared" si="273"/>
        <v>5096</v>
      </c>
      <c r="V695" s="44">
        <f t="shared" si="274"/>
        <v>0</v>
      </c>
      <c r="W695" s="49">
        <v>11662235</v>
      </c>
      <c r="X695" s="55">
        <v>1612987</v>
      </c>
      <c r="Y695" s="41">
        <v>23.773364732560001</v>
      </c>
      <c r="Z695" s="41">
        <f t="shared" si="275"/>
        <v>214.35749999999999</v>
      </c>
      <c r="AA695" s="41">
        <f t="shared" si="276"/>
        <v>0</v>
      </c>
      <c r="AB695" s="41">
        <f t="shared" si="277"/>
        <v>0.426315</v>
      </c>
      <c r="AC695" s="41" t="str">
        <f t="shared" si="278"/>
        <v/>
      </c>
      <c r="AD695" s="41" t="str">
        <f t="shared" si="279"/>
        <v/>
      </c>
      <c r="AE695" s="41" t="str">
        <f t="shared" si="280"/>
        <v/>
      </c>
      <c r="AF695" s="41" t="str">
        <f t="shared" si="281"/>
        <v/>
      </c>
      <c r="AG695" s="41">
        <f t="shared" si="282"/>
        <v>483.24655079999991</v>
      </c>
      <c r="AH695" s="41" t="str">
        <f t="shared" si="283"/>
        <v/>
      </c>
      <c r="AI695" s="41" t="str">
        <f t="shared" si="284"/>
        <v/>
      </c>
      <c r="AJ695" s="41" t="str">
        <f t="shared" si="285"/>
        <v/>
      </c>
      <c r="AK695" s="41" t="str">
        <f t="shared" si="286"/>
        <v/>
      </c>
      <c r="AL695" s="44">
        <f t="shared" si="287"/>
        <v>483.25</v>
      </c>
      <c r="AM695" s="44">
        <f t="shared" si="288"/>
        <v>546.57000000000005</v>
      </c>
      <c r="AN695" s="40">
        <f t="shared" si="289"/>
        <v>0</v>
      </c>
      <c r="AO695" s="45">
        <f t="shared" si="290"/>
        <v>2.8574476651868366E-2</v>
      </c>
      <c r="AP695" s="40">
        <f t="shared" si="291"/>
        <v>0</v>
      </c>
      <c r="AQ695" s="41">
        <v>0</v>
      </c>
      <c r="AR695" s="40">
        <f t="shared" si="292"/>
        <v>0</v>
      </c>
      <c r="AS695" s="40">
        <f t="shared" si="293"/>
        <v>56390</v>
      </c>
      <c r="AT695" s="40">
        <f t="shared" si="294"/>
        <v>80649.350000000006</v>
      </c>
      <c r="AU695" s="40">
        <f t="shared" si="295"/>
        <v>-56390</v>
      </c>
      <c r="AV695" s="46">
        <f t="shared" si="296"/>
        <v>0</v>
      </c>
      <c r="AW695" s="40">
        <f>AX695-AV695</f>
        <v>0</v>
      </c>
      <c r="AX695" s="59">
        <f>IF(D695&gt;AV695,AV695+(D695-AV695),AV695)</f>
        <v>0</v>
      </c>
    </row>
    <row r="696" spans="1:50" ht="15" customHeight="1" x14ac:dyDescent="0.25">
      <c r="A696" s="51">
        <v>70</v>
      </c>
      <c r="B696" s="51">
        <v>8000</v>
      </c>
      <c r="C696" s="52" t="s">
        <v>560</v>
      </c>
      <c r="D696" s="39">
        <v>946819</v>
      </c>
      <c r="E696" s="40">
        <v>0</v>
      </c>
      <c r="F696" s="41">
        <v>7321</v>
      </c>
      <c r="G696" s="40">
        <v>8248</v>
      </c>
      <c r="H696" s="42">
        <v>2.6640000000000001</v>
      </c>
      <c r="I696" s="41">
        <v>2913</v>
      </c>
      <c r="J696" s="43">
        <f t="shared" si="271"/>
        <v>0.35320000000000001</v>
      </c>
      <c r="K696" s="41">
        <v>331</v>
      </c>
      <c r="L696" s="41">
        <v>3001</v>
      </c>
      <c r="M696" s="41">
        <v>733</v>
      </c>
      <c r="N696" s="41">
        <f t="shared" si="270"/>
        <v>11.0297</v>
      </c>
      <c r="O696" s="41">
        <f t="shared" si="272"/>
        <v>24.4252</v>
      </c>
      <c r="P696" s="41">
        <v>2680</v>
      </c>
      <c r="Q696" s="41">
        <v>2952</v>
      </c>
      <c r="R696" s="41">
        <v>3569</v>
      </c>
      <c r="S696" s="41">
        <v>4559</v>
      </c>
      <c r="T696" s="53">
        <v>7321</v>
      </c>
      <c r="U696" s="53">
        <f t="shared" si="273"/>
        <v>7321</v>
      </c>
      <c r="V696" s="44">
        <f t="shared" si="274"/>
        <v>0</v>
      </c>
      <c r="W696" s="54">
        <v>8515254</v>
      </c>
      <c r="X696" s="55">
        <v>4303530</v>
      </c>
      <c r="Y696" s="41">
        <v>3.8058736179472645</v>
      </c>
      <c r="Z696" s="41">
        <f t="shared" si="275"/>
        <v>1923.6057000000001</v>
      </c>
      <c r="AA696" s="41">
        <f t="shared" si="276"/>
        <v>0</v>
      </c>
      <c r="AB696" s="41">
        <f t="shared" si="277"/>
        <v>0.426315</v>
      </c>
      <c r="AC696" s="41" t="str">
        <f t="shared" si="278"/>
        <v/>
      </c>
      <c r="AD696" s="41" t="str">
        <f t="shared" si="279"/>
        <v/>
      </c>
      <c r="AE696" s="41" t="str">
        <f t="shared" si="280"/>
        <v/>
      </c>
      <c r="AF696" s="41" t="str">
        <f t="shared" si="281"/>
        <v/>
      </c>
      <c r="AG696" s="41">
        <f t="shared" si="282"/>
        <v>557.5399182299999</v>
      </c>
      <c r="AH696" s="41" t="str">
        <f t="shared" si="283"/>
        <v/>
      </c>
      <c r="AI696" s="41" t="str">
        <f t="shared" si="284"/>
        <v/>
      </c>
      <c r="AJ696" s="41" t="str">
        <f t="shared" si="285"/>
        <v/>
      </c>
      <c r="AK696" s="41" t="str">
        <f t="shared" si="286"/>
        <v/>
      </c>
      <c r="AL696" s="44">
        <f t="shared" si="287"/>
        <v>557.54</v>
      </c>
      <c r="AM696" s="44">
        <f t="shared" si="288"/>
        <v>630.6</v>
      </c>
      <c r="AN696" s="40">
        <f t="shared" si="289"/>
        <v>1571008</v>
      </c>
      <c r="AO696" s="45">
        <f t="shared" si="290"/>
        <v>2.8574476651868366E-2</v>
      </c>
      <c r="AP696" s="40">
        <f t="shared" si="291"/>
        <v>17835.874006853064</v>
      </c>
      <c r="AQ696" s="41">
        <v>0</v>
      </c>
      <c r="AR696" s="40">
        <f t="shared" si="292"/>
        <v>964655</v>
      </c>
      <c r="AS696" s="40">
        <f t="shared" si="293"/>
        <v>82480</v>
      </c>
      <c r="AT696" s="40">
        <f t="shared" si="294"/>
        <v>215176.5</v>
      </c>
      <c r="AU696" s="40">
        <f t="shared" si="295"/>
        <v>864339</v>
      </c>
      <c r="AV696" s="46">
        <f t="shared" si="296"/>
        <v>964655</v>
      </c>
      <c r="AW696" s="40">
        <f>AX696-AV696</f>
        <v>0</v>
      </c>
      <c r="AX696" s="59">
        <f>IF(D696&gt;AV696,AV696+(D696-AV696),AV696)</f>
        <v>964655</v>
      </c>
    </row>
    <row r="697" spans="1:50" ht="15" customHeight="1" x14ac:dyDescent="0.25">
      <c r="A697" s="51">
        <v>71</v>
      </c>
      <c r="B697" s="51">
        <v>100</v>
      </c>
      <c r="C697" s="52" t="s">
        <v>50</v>
      </c>
      <c r="D697" s="39">
        <v>0</v>
      </c>
      <c r="E697" s="40">
        <v>0</v>
      </c>
      <c r="F697" s="41">
        <v>4538</v>
      </c>
      <c r="G697" s="40">
        <v>4874</v>
      </c>
      <c r="H697" s="42">
        <v>2.948</v>
      </c>
      <c r="I697" s="41">
        <v>2209</v>
      </c>
      <c r="J697" s="43">
        <f t="shared" si="271"/>
        <v>0.45319999999999999</v>
      </c>
      <c r="K697" s="41">
        <v>141</v>
      </c>
      <c r="L697" s="41">
        <v>1839</v>
      </c>
      <c r="M697" s="41">
        <v>146</v>
      </c>
      <c r="N697" s="41">
        <f t="shared" si="270"/>
        <v>7.6672000000000002</v>
      </c>
      <c r="O697" s="41">
        <f t="shared" si="272"/>
        <v>7.9391000000000007</v>
      </c>
      <c r="P697" s="41">
        <v>365</v>
      </c>
      <c r="Q697" s="41">
        <v>601</v>
      </c>
      <c r="R697" s="41">
        <v>902</v>
      </c>
      <c r="S697" s="41">
        <v>2673</v>
      </c>
      <c r="T697" s="53">
        <v>4538</v>
      </c>
      <c r="U697" s="53">
        <f t="shared" si="273"/>
        <v>4538</v>
      </c>
      <c r="V697" s="44">
        <f t="shared" si="274"/>
        <v>0</v>
      </c>
      <c r="W697" s="54">
        <v>18154730</v>
      </c>
      <c r="X697" s="55">
        <v>7245569</v>
      </c>
      <c r="Y697" s="41">
        <v>10.999794979745079</v>
      </c>
      <c r="Z697" s="41">
        <f t="shared" si="275"/>
        <v>412.55309999999997</v>
      </c>
      <c r="AA697" s="41">
        <f t="shared" si="276"/>
        <v>0</v>
      </c>
      <c r="AB697" s="41">
        <f t="shared" si="277"/>
        <v>0.426315</v>
      </c>
      <c r="AC697" s="41" t="str">
        <f t="shared" si="278"/>
        <v/>
      </c>
      <c r="AD697" s="41" t="str">
        <f t="shared" si="279"/>
        <v/>
      </c>
      <c r="AE697" s="41" t="str">
        <f t="shared" si="280"/>
        <v/>
      </c>
      <c r="AF697" s="41" t="str">
        <f t="shared" si="281"/>
        <v/>
      </c>
      <c r="AG697" s="41">
        <f t="shared" si="282"/>
        <v>520.54437568000003</v>
      </c>
      <c r="AH697" s="41" t="str">
        <f t="shared" si="283"/>
        <v/>
      </c>
      <c r="AI697" s="41" t="str">
        <f t="shared" si="284"/>
        <v/>
      </c>
      <c r="AJ697" s="41" t="str">
        <f t="shared" si="285"/>
        <v/>
      </c>
      <c r="AK697" s="41" t="str">
        <f t="shared" si="286"/>
        <v/>
      </c>
      <c r="AL697" s="44">
        <f t="shared" si="287"/>
        <v>520.54</v>
      </c>
      <c r="AM697" s="44">
        <f t="shared" si="288"/>
        <v>588.75</v>
      </c>
      <c r="AN697" s="40">
        <f t="shared" si="289"/>
        <v>0</v>
      </c>
      <c r="AO697" s="45">
        <f t="shared" si="290"/>
        <v>2.8574476651868366E-2</v>
      </c>
      <c r="AP697" s="40">
        <f t="shared" si="291"/>
        <v>0</v>
      </c>
      <c r="AQ697" s="41">
        <v>0</v>
      </c>
      <c r="AR697" s="40">
        <f t="shared" si="292"/>
        <v>0</v>
      </c>
      <c r="AS697" s="40">
        <f t="shared" si="293"/>
        <v>48740</v>
      </c>
      <c r="AT697" s="40">
        <f t="shared" si="294"/>
        <v>362278.45</v>
      </c>
      <c r="AU697" s="40">
        <f t="shared" si="295"/>
        <v>-48740</v>
      </c>
      <c r="AV697" s="46">
        <f t="shared" si="296"/>
        <v>0</v>
      </c>
      <c r="AW697" s="40">
        <f>AX697-AV697</f>
        <v>0</v>
      </c>
      <c r="AX697" s="59">
        <f>IF(D697&gt;AV697,AV697+(D697-AV697),AV697)</f>
        <v>0</v>
      </c>
    </row>
    <row r="698" spans="1:50" ht="15" customHeight="1" x14ac:dyDescent="0.25">
      <c r="A698" s="51">
        <v>71</v>
      </c>
      <c r="B698" s="51">
        <v>200</v>
      </c>
      <c r="C698" s="52" t="s">
        <v>64</v>
      </c>
      <c r="D698" s="39">
        <v>756115</v>
      </c>
      <c r="E698" s="40">
        <v>0</v>
      </c>
      <c r="F698" s="41">
        <v>10060</v>
      </c>
      <c r="G698" s="40">
        <v>11551</v>
      </c>
      <c r="H698" s="42">
        <v>2.9889999999999999</v>
      </c>
      <c r="I698" s="41">
        <v>2417</v>
      </c>
      <c r="J698" s="43">
        <f t="shared" si="271"/>
        <v>0.2092</v>
      </c>
      <c r="K698" s="41">
        <v>129</v>
      </c>
      <c r="L698" s="41">
        <v>3683</v>
      </c>
      <c r="M698" s="41">
        <v>368</v>
      </c>
      <c r="N698" s="41">
        <f t="shared" si="270"/>
        <v>3.5026000000000002</v>
      </c>
      <c r="O698" s="41">
        <f t="shared" si="272"/>
        <v>9.9918999999999993</v>
      </c>
      <c r="P698" s="41">
        <v>1015</v>
      </c>
      <c r="Q698" s="41">
        <v>2210</v>
      </c>
      <c r="R698" s="41">
        <v>3113</v>
      </c>
      <c r="S698" s="41">
        <v>6063</v>
      </c>
      <c r="T698" s="53">
        <v>10060</v>
      </c>
      <c r="U698" s="53">
        <f t="shared" si="273"/>
        <v>10060</v>
      </c>
      <c r="V698" s="44">
        <f t="shared" si="274"/>
        <v>0</v>
      </c>
      <c r="W698" s="54">
        <v>9830174</v>
      </c>
      <c r="X698" s="55">
        <v>4435909</v>
      </c>
      <c r="Y698" s="41">
        <v>7.8439880802536539</v>
      </c>
      <c r="Z698" s="41">
        <f t="shared" si="275"/>
        <v>1282.5109</v>
      </c>
      <c r="AA698" s="41">
        <f t="shared" si="276"/>
        <v>0</v>
      </c>
      <c r="AB698" s="41">
        <f t="shared" si="277"/>
        <v>0.426315</v>
      </c>
      <c r="AC698" s="41" t="str">
        <f t="shared" si="278"/>
        <v/>
      </c>
      <c r="AD698" s="41" t="str">
        <f t="shared" si="279"/>
        <v/>
      </c>
      <c r="AE698" s="41" t="str">
        <f t="shared" si="280"/>
        <v/>
      </c>
      <c r="AF698" s="41" t="str">
        <f t="shared" si="281"/>
        <v/>
      </c>
      <c r="AG698" s="41">
        <f t="shared" si="282"/>
        <v>0</v>
      </c>
      <c r="AH698" s="41">
        <f t="shared" si="283"/>
        <v>420.20714086999993</v>
      </c>
      <c r="AI698" s="41" t="str">
        <f t="shared" si="284"/>
        <v/>
      </c>
      <c r="AJ698" s="41" t="str">
        <f t="shared" si="285"/>
        <v/>
      </c>
      <c r="AK698" s="41" t="str">
        <f t="shared" si="286"/>
        <v/>
      </c>
      <c r="AL698" s="44">
        <f t="shared" si="287"/>
        <v>420.21</v>
      </c>
      <c r="AM698" s="44">
        <f t="shared" si="288"/>
        <v>475.27</v>
      </c>
      <c r="AN698" s="40">
        <f t="shared" si="289"/>
        <v>1299093</v>
      </c>
      <c r="AO698" s="45">
        <f t="shared" si="290"/>
        <v>2.8574476651868366E-2</v>
      </c>
      <c r="AP698" s="40">
        <f t="shared" si="291"/>
        <v>15515.312183478181</v>
      </c>
      <c r="AQ698" s="41">
        <v>0</v>
      </c>
      <c r="AR698" s="40">
        <f t="shared" si="292"/>
        <v>771630</v>
      </c>
      <c r="AS698" s="40">
        <f t="shared" si="293"/>
        <v>115510</v>
      </c>
      <c r="AT698" s="40">
        <f t="shared" si="294"/>
        <v>221795.45</v>
      </c>
      <c r="AU698" s="40">
        <f t="shared" si="295"/>
        <v>640605</v>
      </c>
      <c r="AV698" s="46">
        <f t="shared" si="296"/>
        <v>771630</v>
      </c>
      <c r="AW698" s="40">
        <f>AX698-AV698</f>
        <v>0</v>
      </c>
      <c r="AX698" s="59">
        <f>IF(D698&gt;AV698,AV698+(D698-AV698),AV698)</f>
        <v>771630</v>
      </c>
    </row>
    <row r="699" spans="1:50" ht="15" customHeight="1" x14ac:dyDescent="0.25">
      <c r="A699" s="51">
        <v>71</v>
      </c>
      <c r="B699" s="51">
        <v>300</v>
      </c>
      <c r="C699" s="52" t="s">
        <v>143</v>
      </c>
      <c r="D699" s="39">
        <v>75921</v>
      </c>
      <c r="E699" s="40">
        <v>0</v>
      </c>
      <c r="F699" s="41">
        <v>545</v>
      </c>
      <c r="G699" s="40">
        <v>629</v>
      </c>
      <c r="H699" s="42">
        <v>2.7</v>
      </c>
      <c r="I699" s="41">
        <v>157</v>
      </c>
      <c r="J699" s="43">
        <f t="shared" si="271"/>
        <v>0.24959999999999999</v>
      </c>
      <c r="K699" s="41">
        <v>40</v>
      </c>
      <c r="L699" s="41">
        <v>206</v>
      </c>
      <c r="M699" s="41">
        <v>25</v>
      </c>
      <c r="N699" s="41">
        <f t="shared" si="270"/>
        <v>19.417499999999997</v>
      </c>
      <c r="O699" s="41">
        <f t="shared" si="272"/>
        <v>12.135899999999999</v>
      </c>
      <c r="P699" s="41">
        <v>280</v>
      </c>
      <c r="Q699" s="41">
        <v>266</v>
      </c>
      <c r="R699" s="41">
        <v>315</v>
      </c>
      <c r="S699" s="41">
        <v>266</v>
      </c>
      <c r="T699" s="57">
        <v>545</v>
      </c>
      <c r="U699" s="53">
        <f t="shared" si="273"/>
        <v>545</v>
      </c>
      <c r="V699" s="44">
        <f t="shared" si="274"/>
        <v>0</v>
      </c>
      <c r="W699" s="54">
        <v>558486</v>
      </c>
      <c r="X699" s="55">
        <v>378792</v>
      </c>
      <c r="Y699" s="41">
        <v>1.0805521106661498</v>
      </c>
      <c r="Z699" s="41">
        <f t="shared" si="275"/>
        <v>504.37180000000001</v>
      </c>
      <c r="AA699" s="41">
        <f t="shared" si="276"/>
        <v>0</v>
      </c>
      <c r="AB699" s="41">
        <f t="shared" si="277"/>
        <v>0.426315</v>
      </c>
      <c r="AC699" s="41" t="str">
        <f t="shared" si="278"/>
        <v/>
      </c>
      <c r="AD699" s="41" t="str">
        <f t="shared" si="279"/>
        <v/>
      </c>
      <c r="AE699" s="41">
        <f t="shared" si="280"/>
        <v>604.14300000000003</v>
      </c>
      <c r="AF699" s="41">
        <f t="shared" si="281"/>
        <v>604.14300000000003</v>
      </c>
      <c r="AG699" s="41">
        <f t="shared" si="282"/>
        <v>0</v>
      </c>
      <c r="AH699" s="41" t="str">
        <f t="shared" si="283"/>
        <v/>
      </c>
      <c r="AI699" s="41" t="str">
        <f t="shared" si="284"/>
        <v/>
      </c>
      <c r="AJ699" s="41" t="str">
        <f t="shared" si="285"/>
        <v/>
      </c>
      <c r="AK699" s="41" t="str">
        <f t="shared" si="286"/>
        <v/>
      </c>
      <c r="AL699" s="44">
        <f t="shared" si="287"/>
        <v>604.14</v>
      </c>
      <c r="AM699" s="44">
        <f t="shared" si="288"/>
        <v>683.3</v>
      </c>
      <c r="AN699" s="40">
        <f t="shared" si="289"/>
        <v>191705</v>
      </c>
      <c r="AO699" s="45">
        <f t="shared" si="290"/>
        <v>2.8574476651868366E-2</v>
      </c>
      <c r="AP699" s="40">
        <f t="shared" si="291"/>
        <v>3308.4672046599271</v>
      </c>
      <c r="AQ699" s="41">
        <v>0</v>
      </c>
      <c r="AR699" s="40">
        <f t="shared" si="292"/>
        <v>79229</v>
      </c>
      <c r="AS699" s="40">
        <f t="shared" si="293"/>
        <v>6290</v>
      </c>
      <c r="AT699" s="40">
        <f t="shared" si="294"/>
        <v>18939.600000000002</v>
      </c>
      <c r="AU699" s="40">
        <f t="shared" si="295"/>
        <v>69631</v>
      </c>
      <c r="AV699" s="46">
        <f t="shared" si="296"/>
        <v>79229</v>
      </c>
      <c r="AW699" s="40">
        <f>AX699-AV699</f>
        <v>0</v>
      </c>
      <c r="AX699" s="59">
        <f>IF(D699&gt;AV699,AV699+(D699-AV699),AV699)</f>
        <v>79229</v>
      </c>
    </row>
    <row r="700" spans="1:50" ht="15" customHeight="1" x14ac:dyDescent="0.25">
      <c r="A700" s="51">
        <v>71</v>
      </c>
      <c r="B700" s="51">
        <v>400</v>
      </c>
      <c r="C700" s="52" t="s">
        <v>234</v>
      </c>
      <c r="D700" s="39">
        <v>443940</v>
      </c>
      <c r="E700" s="40">
        <v>0</v>
      </c>
      <c r="F700" s="41">
        <v>22974</v>
      </c>
      <c r="G700" s="40">
        <v>25243</v>
      </c>
      <c r="H700" s="42">
        <v>2.778</v>
      </c>
      <c r="I700" s="41">
        <v>12022</v>
      </c>
      <c r="J700" s="43">
        <f t="shared" si="271"/>
        <v>0.4763</v>
      </c>
      <c r="K700" s="41">
        <v>288</v>
      </c>
      <c r="L700" s="41">
        <v>8929</v>
      </c>
      <c r="M700" s="41">
        <v>825</v>
      </c>
      <c r="N700" s="41">
        <f t="shared" si="270"/>
        <v>3.2253999999999996</v>
      </c>
      <c r="O700" s="41">
        <f t="shared" si="272"/>
        <v>9.2396000000000011</v>
      </c>
      <c r="P700" s="41">
        <v>2252</v>
      </c>
      <c r="Q700" s="41">
        <v>6785</v>
      </c>
      <c r="R700" s="41">
        <v>11143</v>
      </c>
      <c r="S700" s="41">
        <v>16447</v>
      </c>
      <c r="T700" s="53">
        <v>22974</v>
      </c>
      <c r="U700" s="53">
        <f t="shared" si="273"/>
        <v>22974</v>
      </c>
      <c r="V700" s="44">
        <f t="shared" si="274"/>
        <v>0</v>
      </c>
      <c r="W700" s="54">
        <v>29863889</v>
      </c>
      <c r="X700" s="55">
        <v>12865681</v>
      </c>
      <c r="Y700" s="41">
        <v>43.815436982719611</v>
      </c>
      <c r="Z700" s="41">
        <f t="shared" si="275"/>
        <v>524.33569999999997</v>
      </c>
      <c r="AA700" s="41">
        <f t="shared" si="276"/>
        <v>0</v>
      </c>
      <c r="AB700" s="41">
        <f t="shared" si="277"/>
        <v>0.426315</v>
      </c>
      <c r="AC700" s="41" t="str">
        <f t="shared" si="278"/>
        <v/>
      </c>
      <c r="AD700" s="41" t="str">
        <f t="shared" si="279"/>
        <v/>
      </c>
      <c r="AE700" s="41" t="str">
        <f t="shared" si="280"/>
        <v/>
      </c>
      <c r="AF700" s="41" t="str">
        <f t="shared" si="281"/>
        <v/>
      </c>
      <c r="AG700" s="41">
        <f t="shared" si="282"/>
        <v>0</v>
      </c>
      <c r="AH700" s="41">
        <f t="shared" si="283"/>
        <v>470.24417895499994</v>
      </c>
      <c r="AI700" s="41" t="str">
        <f t="shared" si="284"/>
        <v/>
      </c>
      <c r="AJ700" s="41" t="str">
        <f t="shared" si="285"/>
        <v/>
      </c>
      <c r="AK700" s="41" t="str">
        <f t="shared" si="286"/>
        <v/>
      </c>
      <c r="AL700" s="44">
        <f t="shared" si="287"/>
        <v>470.24</v>
      </c>
      <c r="AM700" s="44">
        <f t="shared" si="288"/>
        <v>531.86</v>
      </c>
      <c r="AN700" s="40">
        <f t="shared" si="289"/>
        <v>694318</v>
      </c>
      <c r="AO700" s="45">
        <f t="shared" si="290"/>
        <v>2.8574476651868366E-2</v>
      </c>
      <c r="AP700" s="40">
        <f t="shared" si="291"/>
        <v>7154.4203151414977</v>
      </c>
      <c r="AQ700" s="41">
        <v>0</v>
      </c>
      <c r="AR700" s="40">
        <f t="shared" si="292"/>
        <v>451094</v>
      </c>
      <c r="AS700" s="40">
        <f t="shared" si="293"/>
        <v>252430</v>
      </c>
      <c r="AT700" s="40">
        <f t="shared" si="294"/>
        <v>643284.05000000005</v>
      </c>
      <c r="AU700" s="40">
        <f t="shared" si="295"/>
        <v>191510</v>
      </c>
      <c r="AV700" s="46">
        <f t="shared" si="296"/>
        <v>451094</v>
      </c>
      <c r="AW700" s="40">
        <f>AX700-AV700</f>
        <v>0</v>
      </c>
      <c r="AX700" s="59">
        <f>IF(D700&gt;AV700,AV700+(D700-AV700),AV700)</f>
        <v>451094</v>
      </c>
    </row>
    <row r="701" spans="1:50" ht="15" customHeight="1" x14ac:dyDescent="0.25">
      <c r="A701" s="51">
        <v>71</v>
      </c>
      <c r="B701" s="51">
        <v>500</v>
      </c>
      <c r="C701" s="52" t="s">
        <v>849</v>
      </c>
      <c r="D701" s="39">
        <v>652016</v>
      </c>
      <c r="E701" s="40">
        <v>0</v>
      </c>
      <c r="F701" s="41">
        <v>5228</v>
      </c>
      <c r="G701" s="40">
        <v>5876</v>
      </c>
      <c r="H701" s="42">
        <v>2.8919999999999999</v>
      </c>
      <c r="I701" s="41">
        <v>1519</v>
      </c>
      <c r="J701" s="43">
        <f t="shared" si="271"/>
        <v>0.25850000000000001</v>
      </c>
      <c r="K701" s="41">
        <v>31</v>
      </c>
      <c r="L701" s="41">
        <v>1962</v>
      </c>
      <c r="M701" s="41">
        <v>98</v>
      </c>
      <c r="N701" s="41">
        <f t="shared" si="270"/>
        <v>1.58</v>
      </c>
      <c r="O701" s="41">
        <f t="shared" si="272"/>
        <v>4.9949000000000003</v>
      </c>
      <c r="P701" s="41">
        <v>495</v>
      </c>
      <c r="Q701" s="41">
        <v>1074</v>
      </c>
      <c r="R701" s="41">
        <v>1350</v>
      </c>
      <c r="S701" s="41">
        <v>2851</v>
      </c>
      <c r="T701" s="53">
        <v>5228</v>
      </c>
      <c r="U701" s="53">
        <f t="shared" si="273"/>
        <v>5228</v>
      </c>
      <c r="V701" s="44">
        <f t="shared" si="274"/>
        <v>0</v>
      </c>
      <c r="W701" s="54">
        <v>4575338</v>
      </c>
      <c r="X701" s="55">
        <v>1721906</v>
      </c>
      <c r="Y701" s="41">
        <v>3.5570492990701115</v>
      </c>
      <c r="Z701" s="41">
        <f t="shared" si="275"/>
        <v>1469.7574999999999</v>
      </c>
      <c r="AA701" s="41">
        <f t="shared" si="276"/>
        <v>0</v>
      </c>
      <c r="AB701" s="41">
        <f t="shared" si="277"/>
        <v>0.426315</v>
      </c>
      <c r="AC701" s="41" t="str">
        <f t="shared" si="278"/>
        <v/>
      </c>
      <c r="AD701" s="41" t="str">
        <f t="shared" si="279"/>
        <v/>
      </c>
      <c r="AE701" s="41" t="str">
        <f t="shared" si="280"/>
        <v/>
      </c>
      <c r="AF701" s="41" t="str">
        <f t="shared" si="281"/>
        <v/>
      </c>
      <c r="AG701" s="41">
        <f t="shared" si="282"/>
        <v>488.82362760000007</v>
      </c>
      <c r="AH701" s="41" t="str">
        <f t="shared" si="283"/>
        <v/>
      </c>
      <c r="AI701" s="41" t="str">
        <f t="shared" si="284"/>
        <v/>
      </c>
      <c r="AJ701" s="41" t="str">
        <f t="shared" si="285"/>
        <v/>
      </c>
      <c r="AK701" s="41" t="str">
        <f t="shared" si="286"/>
        <v/>
      </c>
      <c r="AL701" s="44">
        <f t="shared" si="287"/>
        <v>488.82</v>
      </c>
      <c r="AM701" s="44">
        <f t="shared" si="288"/>
        <v>552.87</v>
      </c>
      <c r="AN701" s="40">
        <f t="shared" si="289"/>
        <v>1298129</v>
      </c>
      <c r="AO701" s="45">
        <f t="shared" si="290"/>
        <v>2.8574476651868366E-2</v>
      </c>
      <c r="AP701" s="40">
        <f t="shared" si="291"/>
        <v>18462.340832968624</v>
      </c>
      <c r="AQ701" s="41">
        <v>0</v>
      </c>
      <c r="AR701" s="40">
        <f t="shared" si="292"/>
        <v>670478</v>
      </c>
      <c r="AS701" s="40">
        <f t="shared" si="293"/>
        <v>58760</v>
      </c>
      <c r="AT701" s="40">
        <f t="shared" si="294"/>
        <v>86095.3</v>
      </c>
      <c r="AU701" s="40">
        <f t="shared" si="295"/>
        <v>593256</v>
      </c>
      <c r="AV701" s="46">
        <f t="shared" si="296"/>
        <v>670478</v>
      </c>
      <c r="AW701" s="40">
        <f>AX701-AV701</f>
        <v>0</v>
      </c>
      <c r="AX701" s="59">
        <f>IF(D701&gt;AV701,AV701+(D701-AV701),AV701)</f>
        <v>670478</v>
      </c>
    </row>
    <row r="702" spans="1:50" ht="15" customHeight="1" x14ac:dyDescent="0.25">
      <c r="A702" s="51">
        <v>72</v>
      </c>
      <c r="B702" s="51">
        <v>100</v>
      </c>
      <c r="C702" s="52" t="s">
        <v>25</v>
      </c>
      <c r="D702" s="39">
        <v>796203</v>
      </c>
      <c r="E702" s="40">
        <v>0</v>
      </c>
      <c r="F702" s="41">
        <v>2233</v>
      </c>
      <c r="G702" s="40">
        <v>2214</v>
      </c>
      <c r="H702" s="42">
        <v>2.3580000000000001</v>
      </c>
      <c r="I702" s="41">
        <v>530</v>
      </c>
      <c r="J702" s="43">
        <f t="shared" si="271"/>
        <v>0.2394</v>
      </c>
      <c r="K702" s="41">
        <v>198</v>
      </c>
      <c r="L702" s="41">
        <v>1026</v>
      </c>
      <c r="M702" s="41">
        <v>320</v>
      </c>
      <c r="N702" s="41">
        <f t="shared" si="270"/>
        <v>19.298199999999998</v>
      </c>
      <c r="O702" s="41">
        <f t="shared" si="272"/>
        <v>31.189099999999996</v>
      </c>
      <c r="P702" s="41">
        <v>1823</v>
      </c>
      <c r="Q702" s="41">
        <v>1779</v>
      </c>
      <c r="R702" s="41">
        <v>1886</v>
      </c>
      <c r="S702" s="41">
        <v>2048</v>
      </c>
      <c r="T702" s="53">
        <v>2233</v>
      </c>
      <c r="U702" s="53">
        <f t="shared" si="273"/>
        <v>2233</v>
      </c>
      <c r="V702" s="44">
        <f t="shared" si="274"/>
        <v>0.85</v>
      </c>
      <c r="W702" s="54">
        <v>1278791</v>
      </c>
      <c r="X702" s="55">
        <v>927508</v>
      </c>
      <c r="Y702" s="41">
        <v>1.5658277181207017</v>
      </c>
      <c r="Z702" s="41">
        <f t="shared" si="275"/>
        <v>1426.0827999999999</v>
      </c>
      <c r="AA702" s="41">
        <f t="shared" si="276"/>
        <v>0</v>
      </c>
      <c r="AB702" s="41">
        <f t="shared" si="277"/>
        <v>0.426315</v>
      </c>
      <c r="AC702" s="41" t="str">
        <f t="shared" si="278"/>
        <v/>
      </c>
      <c r="AD702" s="41" t="str">
        <f t="shared" si="279"/>
        <v/>
      </c>
      <c r="AE702" s="41">
        <f t="shared" si="280"/>
        <v>1185.838</v>
      </c>
      <c r="AF702" s="41">
        <f t="shared" si="281"/>
        <v>630</v>
      </c>
      <c r="AG702" s="41">
        <f t="shared" si="282"/>
        <v>0</v>
      </c>
      <c r="AH702" s="41" t="str">
        <f t="shared" si="283"/>
        <v/>
      </c>
      <c r="AI702" s="41" t="str">
        <f t="shared" si="284"/>
        <v/>
      </c>
      <c r="AJ702" s="41" t="str">
        <f t="shared" si="285"/>
        <v/>
      </c>
      <c r="AK702" s="41" t="str">
        <f t="shared" si="286"/>
        <v/>
      </c>
      <c r="AL702" s="44">
        <f t="shared" si="287"/>
        <v>630</v>
      </c>
      <c r="AM702" s="44">
        <f t="shared" si="288"/>
        <v>712.55</v>
      </c>
      <c r="AN702" s="40">
        <f t="shared" si="289"/>
        <v>1032418</v>
      </c>
      <c r="AO702" s="45">
        <f t="shared" si="290"/>
        <v>2.8574476651868366E-2</v>
      </c>
      <c r="AP702" s="40">
        <f t="shared" si="291"/>
        <v>6749.7200023210862</v>
      </c>
      <c r="AQ702" s="41">
        <v>0</v>
      </c>
      <c r="AR702" s="40">
        <f t="shared" si="292"/>
        <v>802953</v>
      </c>
      <c r="AS702" s="40">
        <f t="shared" si="293"/>
        <v>22140</v>
      </c>
      <c r="AT702" s="40">
        <f t="shared" si="294"/>
        <v>46375.4</v>
      </c>
      <c r="AU702" s="40">
        <f t="shared" si="295"/>
        <v>774063</v>
      </c>
      <c r="AV702" s="46">
        <f t="shared" si="296"/>
        <v>802953</v>
      </c>
      <c r="AW702" s="40">
        <f>AX702-AV702</f>
        <v>0</v>
      </c>
      <c r="AX702" s="59">
        <f>IF(D702&gt;AV702,AV702+(D702-AV702),AV702)</f>
        <v>802953</v>
      </c>
    </row>
    <row r="703" spans="1:50" ht="15" customHeight="1" x14ac:dyDescent="0.25">
      <c r="A703" s="51">
        <v>72</v>
      </c>
      <c r="B703" s="51">
        <v>200</v>
      </c>
      <c r="C703" s="52" t="s">
        <v>289</v>
      </c>
      <c r="D703" s="39">
        <v>899667</v>
      </c>
      <c r="E703" s="40">
        <v>0</v>
      </c>
      <c r="F703" s="41">
        <v>2305</v>
      </c>
      <c r="G703" s="40">
        <v>2263</v>
      </c>
      <c r="H703" s="42">
        <v>2.3740000000000001</v>
      </c>
      <c r="I703" s="41">
        <v>1471</v>
      </c>
      <c r="J703" s="43">
        <f t="shared" si="271"/>
        <v>0.65</v>
      </c>
      <c r="K703" s="41">
        <v>170</v>
      </c>
      <c r="L703" s="41">
        <v>919</v>
      </c>
      <c r="M703" s="41">
        <v>248</v>
      </c>
      <c r="N703" s="41">
        <f t="shared" si="270"/>
        <v>18.4984</v>
      </c>
      <c r="O703" s="41">
        <f t="shared" si="272"/>
        <v>26.985900000000001</v>
      </c>
      <c r="P703" s="41">
        <v>1720</v>
      </c>
      <c r="Q703" s="41">
        <v>1933</v>
      </c>
      <c r="R703" s="41">
        <v>1935</v>
      </c>
      <c r="S703" s="41">
        <v>2279</v>
      </c>
      <c r="T703" s="53">
        <v>2305</v>
      </c>
      <c r="U703" s="53">
        <f t="shared" si="273"/>
        <v>2305</v>
      </c>
      <c r="V703" s="44">
        <f t="shared" si="274"/>
        <v>1.82</v>
      </c>
      <c r="W703" s="54">
        <v>1687990</v>
      </c>
      <c r="X703" s="55">
        <v>1534872</v>
      </c>
      <c r="Y703" s="41">
        <v>1.6691725984830819</v>
      </c>
      <c r="Z703" s="41">
        <f t="shared" si="275"/>
        <v>1380.9237000000001</v>
      </c>
      <c r="AA703" s="41">
        <f t="shared" si="276"/>
        <v>0</v>
      </c>
      <c r="AB703" s="41">
        <f t="shared" si="277"/>
        <v>0.426315</v>
      </c>
      <c r="AC703" s="41" t="str">
        <f t="shared" si="278"/>
        <v/>
      </c>
      <c r="AD703" s="41" t="str">
        <f t="shared" si="279"/>
        <v/>
      </c>
      <c r="AE703" s="41">
        <f t="shared" si="280"/>
        <v>1203.8209999999999</v>
      </c>
      <c r="AF703" s="41">
        <f t="shared" si="281"/>
        <v>630</v>
      </c>
      <c r="AG703" s="41">
        <f t="shared" si="282"/>
        <v>0</v>
      </c>
      <c r="AH703" s="41" t="str">
        <f t="shared" si="283"/>
        <v/>
      </c>
      <c r="AI703" s="41" t="str">
        <f t="shared" si="284"/>
        <v/>
      </c>
      <c r="AJ703" s="41" t="str">
        <f t="shared" si="285"/>
        <v/>
      </c>
      <c r="AK703" s="41" t="str">
        <f t="shared" si="286"/>
        <v/>
      </c>
      <c r="AL703" s="44">
        <f t="shared" si="287"/>
        <v>630</v>
      </c>
      <c r="AM703" s="44">
        <f t="shared" si="288"/>
        <v>712.55</v>
      </c>
      <c r="AN703" s="40">
        <f t="shared" si="289"/>
        <v>892885</v>
      </c>
      <c r="AO703" s="45">
        <f t="shared" si="290"/>
        <v>2.8574476651868366E-2</v>
      </c>
      <c r="AP703" s="40">
        <f t="shared" si="291"/>
        <v>-193.79210065297127</v>
      </c>
      <c r="AQ703" s="41">
        <v>0</v>
      </c>
      <c r="AR703" s="40">
        <f t="shared" si="292"/>
        <v>892885</v>
      </c>
      <c r="AS703" s="40">
        <f t="shared" si="293"/>
        <v>22630</v>
      </c>
      <c r="AT703" s="40">
        <f t="shared" si="294"/>
        <v>76743.600000000006</v>
      </c>
      <c r="AU703" s="40">
        <f t="shared" si="295"/>
        <v>877037</v>
      </c>
      <c r="AV703" s="46">
        <f t="shared" si="296"/>
        <v>892885</v>
      </c>
      <c r="AW703" s="40">
        <f>AX703-AV703</f>
        <v>6782</v>
      </c>
      <c r="AX703" s="59">
        <f>IF(D703&gt;AV703,AV703+(D703-AV703),AV703)</f>
        <v>899667</v>
      </c>
    </row>
    <row r="704" spans="1:50" ht="15" customHeight="1" x14ac:dyDescent="0.25">
      <c r="A704" s="51">
        <v>72</v>
      </c>
      <c r="B704" s="51">
        <v>300</v>
      </c>
      <c r="C704" s="52" t="s">
        <v>295</v>
      </c>
      <c r="D704" s="39">
        <v>293833</v>
      </c>
      <c r="E704" s="40">
        <v>0</v>
      </c>
      <c r="F704" s="41">
        <v>772</v>
      </c>
      <c r="G704" s="40">
        <v>768</v>
      </c>
      <c r="H704" s="42">
        <v>2.1880000000000002</v>
      </c>
      <c r="I704" s="41">
        <v>151</v>
      </c>
      <c r="J704" s="43">
        <f t="shared" si="271"/>
        <v>0.1966</v>
      </c>
      <c r="K704" s="41">
        <v>129</v>
      </c>
      <c r="L704" s="41">
        <v>382</v>
      </c>
      <c r="M704" s="41">
        <v>119</v>
      </c>
      <c r="N704" s="41">
        <f t="shared" si="270"/>
        <v>33.769599999999997</v>
      </c>
      <c r="O704" s="41">
        <f t="shared" si="272"/>
        <v>31.151800000000001</v>
      </c>
      <c r="P704" s="41">
        <v>877</v>
      </c>
      <c r="Q704" s="41">
        <v>787</v>
      </c>
      <c r="R704" s="41">
        <v>712</v>
      </c>
      <c r="S704" s="41">
        <v>808</v>
      </c>
      <c r="T704" s="57">
        <v>772</v>
      </c>
      <c r="U704" s="53">
        <f t="shared" si="273"/>
        <v>877</v>
      </c>
      <c r="V704" s="44">
        <f t="shared" si="274"/>
        <v>12.43</v>
      </c>
      <c r="W704" s="54">
        <v>306338</v>
      </c>
      <c r="X704" s="55">
        <v>500237</v>
      </c>
      <c r="Y704" s="41">
        <v>0.88301644640824595</v>
      </c>
      <c r="Z704" s="41">
        <f t="shared" si="275"/>
        <v>874.27589999999998</v>
      </c>
      <c r="AA704" s="41">
        <f t="shared" si="276"/>
        <v>0</v>
      </c>
      <c r="AB704" s="41">
        <f t="shared" si="277"/>
        <v>0.426315</v>
      </c>
      <c r="AC704" s="41" t="str">
        <f t="shared" si="278"/>
        <v/>
      </c>
      <c r="AD704" s="41" t="str">
        <f t="shared" si="279"/>
        <v/>
      </c>
      <c r="AE704" s="41">
        <f t="shared" si="280"/>
        <v>655.15599999999995</v>
      </c>
      <c r="AF704" s="41">
        <f t="shared" si="281"/>
        <v>630</v>
      </c>
      <c r="AG704" s="41">
        <f t="shared" si="282"/>
        <v>0</v>
      </c>
      <c r="AH704" s="41" t="str">
        <f t="shared" si="283"/>
        <v/>
      </c>
      <c r="AI704" s="41" t="str">
        <f t="shared" si="284"/>
        <v/>
      </c>
      <c r="AJ704" s="41" t="str">
        <f t="shared" si="285"/>
        <v/>
      </c>
      <c r="AK704" s="41" t="str">
        <f t="shared" si="286"/>
        <v/>
      </c>
      <c r="AL704" s="44">
        <f t="shared" si="287"/>
        <v>630</v>
      </c>
      <c r="AM704" s="44">
        <f t="shared" si="288"/>
        <v>712.55</v>
      </c>
      <c r="AN704" s="40">
        <f t="shared" si="289"/>
        <v>416642</v>
      </c>
      <c r="AO704" s="45">
        <f t="shared" si="290"/>
        <v>2.8574476651868366E-2</v>
      </c>
      <c r="AP704" s="40">
        <f t="shared" si="291"/>
        <v>3509.2029031393022</v>
      </c>
      <c r="AQ704" s="41">
        <v>0</v>
      </c>
      <c r="AR704" s="40">
        <f t="shared" si="292"/>
        <v>297342</v>
      </c>
      <c r="AS704" s="40">
        <f t="shared" si="293"/>
        <v>7680</v>
      </c>
      <c r="AT704" s="40">
        <f t="shared" si="294"/>
        <v>25011.850000000002</v>
      </c>
      <c r="AU704" s="40">
        <f t="shared" si="295"/>
        <v>286153</v>
      </c>
      <c r="AV704" s="46">
        <f t="shared" si="296"/>
        <v>297342</v>
      </c>
      <c r="AW704" s="40">
        <f>AX704-AV704</f>
        <v>0</v>
      </c>
      <c r="AX704" s="59">
        <f>IF(D704&gt;AV704,AV704+(D704-AV704),AV704)</f>
        <v>297342</v>
      </c>
    </row>
    <row r="705" spans="1:50" ht="15" customHeight="1" x14ac:dyDescent="0.25">
      <c r="A705" s="51">
        <v>72</v>
      </c>
      <c r="B705" s="51">
        <v>400</v>
      </c>
      <c r="C705" s="52" t="s">
        <v>316</v>
      </c>
      <c r="D705" s="39">
        <v>108573</v>
      </c>
      <c r="E705" s="40">
        <v>0</v>
      </c>
      <c r="F705" s="41">
        <v>559</v>
      </c>
      <c r="G705" s="40">
        <v>565</v>
      </c>
      <c r="H705" s="42">
        <v>2.5449999999999999</v>
      </c>
      <c r="I705" s="41">
        <v>142</v>
      </c>
      <c r="J705" s="43">
        <f t="shared" si="271"/>
        <v>0.25130000000000002</v>
      </c>
      <c r="K705" s="41">
        <v>33</v>
      </c>
      <c r="L705" s="41">
        <v>217</v>
      </c>
      <c r="M705" s="41">
        <v>56</v>
      </c>
      <c r="N705" s="41">
        <f t="shared" si="270"/>
        <v>15.207399999999998</v>
      </c>
      <c r="O705" s="41">
        <f t="shared" si="272"/>
        <v>25.8065</v>
      </c>
      <c r="P705" s="41">
        <v>363</v>
      </c>
      <c r="Q705" s="41">
        <v>357</v>
      </c>
      <c r="R705" s="41">
        <v>239</v>
      </c>
      <c r="S705" s="41">
        <v>334</v>
      </c>
      <c r="T705" s="57">
        <v>559</v>
      </c>
      <c r="U705" s="53">
        <f t="shared" si="273"/>
        <v>559</v>
      </c>
      <c r="V705" s="44">
        <f t="shared" si="274"/>
        <v>0</v>
      </c>
      <c r="W705" s="54">
        <v>455686</v>
      </c>
      <c r="X705" s="55">
        <v>606714</v>
      </c>
      <c r="Y705" s="41">
        <v>0.97976361280438362</v>
      </c>
      <c r="Z705" s="41">
        <f t="shared" si="275"/>
        <v>570.54579999999999</v>
      </c>
      <c r="AA705" s="41">
        <f t="shared" si="276"/>
        <v>0</v>
      </c>
      <c r="AB705" s="41">
        <f t="shared" si="277"/>
        <v>0.426315</v>
      </c>
      <c r="AC705" s="41" t="str">
        <f t="shared" si="278"/>
        <v/>
      </c>
      <c r="AD705" s="41" t="str">
        <f t="shared" si="279"/>
        <v/>
      </c>
      <c r="AE705" s="41">
        <f t="shared" si="280"/>
        <v>580.65499999999997</v>
      </c>
      <c r="AF705" s="41">
        <f t="shared" si="281"/>
        <v>580.65499999999997</v>
      </c>
      <c r="AG705" s="41">
        <f t="shared" si="282"/>
        <v>0</v>
      </c>
      <c r="AH705" s="41" t="str">
        <f t="shared" si="283"/>
        <v/>
      </c>
      <c r="AI705" s="41" t="str">
        <f t="shared" si="284"/>
        <v/>
      </c>
      <c r="AJ705" s="41" t="str">
        <f t="shared" si="285"/>
        <v/>
      </c>
      <c r="AK705" s="41" t="str">
        <f t="shared" si="286"/>
        <v/>
      </c>
      <c r="AL705" s="44">
        <f t="shared" si="287"/>
        <v>580.66</v>
      </c>
      <c r="AM705" s="44">
        <f t="shared" si="288"/>
        <v>656.75</v>
      </c>
      <c r="AN705" s="40">
        <f t="shared" si="289"/>
        <v>176798</v>
      </c>
      <c r="AO705" s="45">
        <f t="shared" si="290"/>
        <v>2.8574476651868366E-2</v>
      </c>
      <c r="AP705" s="40">
        <f t="shared" si="291"/>
        <v>1949.4936695737192</v>
      </c>
      <c r="AQ705" s="41">
        <v>0</v>
      </c>
      <c r="AR705" s="40">
        <f t="shared" si="292"/>
        <v>110522</v>
      </c>
      <c r="AS705" s="40">
        <f t="shared" si="293"/>
        <v>5650</v>
      </c>
      <c r="AT705" s="40">
        <f t="shared" si="294"/>
        <v>30335.7</v>
      </c>
      <c r="AU705" s="40">
        <f t="shared" si="295"/>
        <v>102923</v>
      </c>
      <c r="AV705" s="46">
        <f t="shared" si="296"/>
        <v>110522</v>
      </c>
      <c r="AW705" s="40">
        <f>AX705-AV705</f>
        <v>0</v>
      </c>
      <c r="AX705" s="59">
        <f>IF(D705&gt;AV705,AV705+(D705-AV705),AV705)</f>
        <v>110522</v>
      </c>
    </row>
    <row r="706" spans="1:50" ht="15" customHeight="1" x14ac:dyDescent="0.25">
      <c r="A706" s="51">
        <v>72</v>
      </c>
      <c r="B706" s="51">
        <v>500</v>
      </c>
      <c r="C706" s="52" t="s">
        <v>351</v>
      </c>
      <c r="D706" s="39">
        <v>314473</v>
      </c>
      <c r="E706" s="40">
        <v>0</v>
      </c>
      <c r="F706" s="41">
        <v>886</v>
      </c>
      <c r="G706" s="40">
        <v>927</v>
      </c>
      <c r="H706" s="42">
        <v>2.3119999999999998</v>
      </c>
      <c r="I706" s="41">
        <v>487</v>
      </c>
      <c r="J706" s="43">
        <f t="shared" si="271"/>
        <v>0.52539999999999998</v>
      </c>
      <c r="K706" s="41">
        <v>128</v>
      </c>
      <c r="L706" s="41">
        <v>382</v>
      </c>
      <c r="M706" s="41">
        <v>82</v>
      </c>
      <c r="N706" s="41">
        <f t="shared" si="270"/>
        <v>33.507899999999999</v>
      </c>
      <c r="O706" s="41">
        <f t="shared" si="272"/>
        <v>21.465999999999998</v>
      </c>
      <c r="P706" s="41">
        <v>730</v>
      </c>
      <c r="Q706" s="41">
        <v>739</v>
      </c>
      <c r="R706" s="41">
        <v>746</v>
      </c>
      <c r="S706" s="41">
        <v>910</v>
      </c>
      <c r="T706" s="57">
        <v>886</v>
      </c>
      <c r="U706" s="53">
        <f t="shared" si="273"/>
        <v>910</v>
      </c>
      <c r="V706" s="44">
        <f t="shared" si="274"/>
        <v>0</v>
      </c>
      <c r="W706" s="54">
        <v>621416</v>
      </c>
      <c r="X706" s="55">
        <v>537006</v>
      </c>
      <c r="Y706" s="41">
        <v>1.0893367073515399</v>
      </c>
      <c r="Z706" s="41">
        <f t="shared" si="275"/>
        <v>813.33900000000006</v>
      </c>
      <c r="AA706" s="41">
        <f t="shared" si="276"/>
        <v>0</v>
      </c>
      <c r="AB706" s="41">
        <f t="shared" si="277"/>
        <v>0.426315</v>
      </c>
      <c r="AC706" s="41" t="str">
        <f t="shared" si="278"/>
        <v/>
      </c>
      <c r="AD706" s="41" t="str">
        <f t="shared" si="279"/>
        <v/>
      </c>
      <c r="AE706" s="41">
        <f t="shared" si="280"/>
        <v>713.50900000000001</v>
      </c>
      <c r="AF706" s="41">
        <f t="shared" si="281"/>
        <v>630</v>
      </c>
      <c r="AG706" s="41">
        <f t="shared" si="282"/>
        <v>0</v>
      </c>
      <c r="AH706" s="41" t="str">
        <f t="shared" si="283"/>
        <v/>
      </c>
      <c r="AI706" s="41" t="str">
        <f t="shared" si="284"/>
        <v/>
      </c>
      <c r="AJ706" s="41" t="str">
        <f t="shared" si="285"/>
        <v/>
      </c>
      <c r="AK706" s="41" t="str">
        <f t="shared" si="286"/>
        <v/>
      </c>
      <c r="AL706" s="44">
        <f t="shared" si="287"/>
        <v>630</v>
      </c>
      <c r="AM706" s="44">
        <f t="shared" si="288"/>
        <v>712.55</v>
      </c>
      <c r="AN706" s="40">
        <f t="shared" si="289"/>
        <v>395615</v>
      </c>
      <c r="AO706" s="45">
        <f t="shared" si="290"/>
        <v>2.8574476651868366E-2</v>
      </c>
      <c r="AP706" s="40">
        <f t="shared" si="291"/>
        <v>2318.5901844859031</v>
      </c>
      <c r="AQ706" s="41">
        <v>0</v>
      </c>
      <c r="AR706" s="40">
        <f t="shared" si="292"/>
        <v>316792</v>
      </c>
      <c r="AS706" s="40">
        <f t="shared" si="293"/>
        <v>9270</v>
      </c>
      <c r="AT706" s="40">
        <f t="shared" si="294"/>
        <v>26850.300000000003</v>
      </c>
      <c r="AU706" s="40">
        <f t="shared" si="295"/>
        <v>305203</v>
      </c>
      <c r="AV706" s="46">
        <f t="shared" si="296"/>
        <v>316792</v>
      </c>
      <c r="AW706" s="40">
        <f>AX706-AV706</f>
        <v>0</v>
      </c>
      <c r="AX706" s="59">
        <f>IF(D706&gt;AV706,AV706+(D706-AV706),AV706)</f>
        <v>316792</v>
      </c>
    </row>
    <row r="707" spans="1:50" ht="15" customHeight="1" x14ac:dyDescent="0.25">
      <c r="A707" s="51">
        <v>72</v>
      </c>
      <c r="B707" s="51">
        <v>600</v>
      </c>
      <c r="C707" s="52" t="s">
        <v>554</v>
      </c>
      <c r="D707" s="39">
        <v>141395</v>
      </c>
      <c r="E707" s="40">
        <v>0</v>
      </c>
      <c r="F707" s="41">
        <v>456</v>
      </c>
      <c r="G707" s="40">
        <v>440</v>
      </c>
      <c r="H707" s="42">
        <v>2.5289999999999999</v>
      </c>
      <c r="I707" s="41">
        <v>0</v>
      </c>
      <c r="J707" s="43">
        <f t="shared" si="271"/>
        <v>0</v>
      </c>
      <c r="K707" s="41">
        <v>80</v>
      </c>
      <c r="L707" s="41">
        <v>262</v>
      </c>
      <c r="M707" s="41">
        <v>68</v>
      </c>
      <c r="N707" s="41">
        <f t="shared" ref="N707:N770" si="297">ROUND(K707/L707,6)*100</f>
        <v>30.534400000000002</v>
      </c>
      <c r="O707" s="41">
        <f t="shared" si="272"/>
        <v>25.9542</v>
      </c>
      <c r="P707" s="41">
        <v>274</v>
      </c>
      <c r="Q707" s="41">
        <v>331</v>
      </c>
      <c r="R707" s="41">
        <v>363</v>
      </c>
      <c r="S707" s="41">
        <v>488</v>
      </c>
      <c r="T707" s="57">
        <v>456</v>
      </c>
      <c r="U707" s="53">
        <f t="shared" si="273"/>
        <v>488</v>
      </c>
      <c r="V707" s="44">
        <f t="shared" si="274"/>
        <v>9.84</v>
      </c>
      <c r="W707" s="54">
        <v>135905</v>
      </c>
      <c r="X707" s="55">
        <v>269776</v>
      </c>
      <c r="Y707" s="41">
        <v>0.69425804289440718</v>
      </c>
      <c r="Z707" s="41">
        <f t="shared" si="275"/>
        <v>656.81629999999996</v>
      </c>
      <c r="AA707" s="41">
        <f t="shared" si="276"/>
        <v>0</v>
      </c>
      <c r="AB707" s="41">
        <f t="shared" si="277"/>
        <v>0.426315</v>
      </c>
      <c r="AC707" s="41" t="str">
        <f t="shared" si="278"/>
        <v/>
      </c>
      <c r="AD707" s="41" t="str">
        <f t="shared" si="279"/>
        <v/>
      </c>
      <c r="AE707" s="41">
        <f t="shared" si="280"/>
        <v>534.78</v>
      </c>
      <c r="AF707" s="41">
        <f t="shared" si="281"/>
        <v>534.78</v>
      </c>
      <c r="AG707" s="41">
        <f t="shared" si="282"/>
        <v>0</v>
      </c>
      <c r="AH707" s="41" t="str">
        <f t="shared" si="283"/>
        <v/>
      </c>
      <c r="AI707" s="41" t="str">
        <f t="shared" si="284"/>
        <v/>
      </c>
      <c r="AJ707" s="41" t="str">
        <f t="shared" si="285"/>
        <v/>
      </c>
      <c r="AK707" s="41" t="str">
        <f t="shared" si="286"/>
        <v/>
      </c>
      <c r="AL707" s="44">
        <f t="shared" si="287"/>
        <v>534.78</v>
      </c>
      <c r="AM707" s="44">
        <f t="shared" si="288"/>
        <v>604.85</v>
      </c>
      <c r="AN707" s="40">
        <f t="shared" si="289"/>
        <v>208196</v>
      </c>
      <c r="AO707" s="45">
        <f t="shared" si="290"/>
        <v>2.8574476651868366E-2</v>
      </c>
      <c r="AP707" s="40">
        <f t="shared" si="291"/>
        <v>1908.8036148214587</v>
      </c>
      <c r="AQ707" s="41">
        <v>0</v>
      </c>
      <c r="AR707" s="40">
        <f t="shared" si="292"/>
        <v>143304</v>
      </c>
      <c r="AS707" s="40">
        <f t="shared" si="293"/>
        <v>4400</v>
      </c>
      <c r="AT707" s="40">
        <f t="shared" si="294"/>
        <v>13488.800000000001</v>
      </c>
      <c r="AU707" s="40">
        <f t="shared" si="295"/>
        <v>136995</v>
      </c>
      <c r="AV707" s="46">
        <f t="shared" si="296"/>
        <v>143304</v>
      </c>
      <c r="AW707" s="40">
        <f>AX707-AV707</f>
        <v>0</v>
      </c>
      <c r="AX707" s="59">
        <f>IF(D707&gt;AV707,AV707+(D707-AV707),AV707)</f>
        <v>143304</v>
      </c>
    </row>
    <row r="708" spans="1:50" ht="15" customHeight="1" x14ac:dyDescent="0.25">
      <c r="A708" s="51">
        <v>72</v>
      </c>
      <c r="B708" s="51">
        <v>700</v>
      </c>
      <c r="C708" s="52" t="s">
        <v>835</v>
      </c>
      <c r="D708" s="39">
        <v>448388</v>
      </c>
      <c r="E708" s="40">
        <v>0</v>
      </c>
      <c r="F708" s="41">
        <v>1399</v>
      </c>
      <c r="G708" s="40">
        <v>1400</v>
      </c>
      <c r="H708" s="42">
        <v>2.3290000000000002</v>
      </c>
      <c r="I708" s="41">
        <v>504</v>
      </c>
      <c r="J708" s="43">
        <f t="shared" si="271"/>
        <v>0.36</v>
      </c>
      <c r="K708" s="41">
        <v>226</v>
      </c>
      <c r="L708" s="41">
        <v>676</v>
      </c>
      <c r="M708" s="41">
        <v>187</v>
      </c>
      <c r="N708" s="41">
        <f t="shared" si="297"/>
        <v>33.432000000000002</v>
      </c>
      <c r="O708" s="41">
        <f t="shared" si="272"/>
        <v>27.662700000000001</v>
      </c>
      <c r="P708" s="41">
        <v>1391</v>
      </c>
      <c r="Q708" s="41">
        <v>1376</v>
      </c>
      <c r="R708" s="41">
        <v>1279</v>
      </c>
      <c r="S708" s="41">
        <v>1367</v>
      </c>
      <c r="T708" s="53">
        <v>1399</v>
      </c>
      <c r="U708" s="53">
        <f t="shared" si="273"/>
        <v>1399</v>
      </c>
      <c r="V708" s="44">
        <f t="shared" si="274"/>
        <v>0</v>
      </c>
      <c r="W708" s="54">
        <v>1079957</v>
      </c>
      <c r="X708" s="55">
        <v>741082</v>
      </c>
      <c r="Y708" s="41">
        <v>1.0609817497223926</v>
      </c>
      <c r="Z708" s="41">
        <f t="shared" si="275"/>
        <v>1318.5900999999999</v>
      </c>
      <c r="AA708" s="41">
        <f t="shared" si="276"/>
        <v>0</v>
      </c>
      <c r="AB708" s="41">
        <f t="shared" si="277"/>
        <v>0.426315</v>
      </c>
      <c r="AC708" s="41" t="str">
        <f t="shared" si="278"/>
        <v/>
      </c>
      <c r="AD708" s="41" t="str">
        <f t="shared" si="279"/>
        <v/>
      </c>
      <c r="AE708" s="41">
        <f t="shared" si="280"/>
        <v>887.09999999999991</v>
      </c>
      <c r="AF708" s="41">
        <f t="shared" si="281"/>
        <v>630</v>
      </c>
      <c r="AG708" s="41">
        <f t="shared" si="282"/>
        <v>0</v>
      </c>
      <c r="AH708" s="41" t="str">
        <f t="shared" si="283"/>
        <v/>
      </c>
      <c r="AI708" s="41" t="str">
        <f t="shared" si="284"/>
        <v/>
      </c>
      <c r="AJ708" s="41" t="str">
        <f t="shared" si="285"/>
        <v/>
      </c>
      <c r="AK708" s="41" t="str">
        <f t="shared" si="286"/>
        <v/>
      </c>
      <c r="AL708" s="44">
        <f t="shared" si="287"/>
        <v>630</v>
      </c>
      <c r="AM708" s="44">
        <f t="shared" si="288"/>
        <v>712.55</v>
      </c>
      <c r="AN708" s="40">
        <f t="shared" si="289"/>
        <v>537168</v>
      </c>
      <c r="AO708" s="45">
        <f t="shared" si="290"/>
        <v>2.8574476651868366E-2</v>
      </c>
      <c r="AP708" s="40">
        <f t="shared" si="291"/>
        <v>2536.8420371528737</v>
      </c>
      <c r="AQ708" s="41">
        <v>0</v>
      </c>
      <c r="AR708" s="40">
        <f t="shared" si="292"/>
        <v>450925</v>
      </c>
      <c r="AS708" s="40">
        <f t="shared" si="293"/>
        <v>14000</v>
      </c>
      <c r="AT708" s="40">
        <f t="shared" si="294"/>
        <v>37054.1</v>
      </c>
      <c r="AU708" s="40">
        <f t="shared" si="295"/>
        <v>434388</v>
      </c>
      <c r="AV708" s="46">
        <f t="shared" si="296"/>
        <v>450925</v>
      </c>
      <c r="AW708" s="40">
        <f>AX708-AV708</f>
        <v>0</v>
      </c>
      <c r="AX708" s="59">
        <f>IF(D708&gt;AV708,AV708+(D708-AV708),AV708)</f>
        <v>450925</v>
      </c>
    </row>
    <row r="709" spans="1:50" ht="15" customHeight="1" x14ac:dyDescent="0.25">
      <c r="A709" s="51">
        <v>73</v>
      </c>
      <c r="B709" s="51">
        <v>100</v>
      </c>
      <c r="C709" s="52" t="s">
        <v>6</v>
      </c>
      <c r="D709" s="39">
        <v>747881</v>
      </c>
      <c r="E709" s="40">
        <v>0</v>
      </c>
      <c r="F709" s="41">
        <v>2561</v>
      </c>
      <c r="G709" s="40">
        <v>2716</v>
      </c>
      <c r="H709" s="42">
        <v>2.4169999999999998</v>
      </c>
      <c r="I709" s="41">
        <v>1705</v>
      </c>
      <c r="J709" s="43">
        <f t="shared" si="271"/>
        <v>0.62780000000000002</v>
      </c>
      <c r="K709" s="41">
        <v>178</v>
      </c>
      <c r="L709" s="41">
        <v>1039</v>
      </c>
      <c r="M709" s="41">
        <v>213</v>
      </c>
      <c r="N709" s="41">
        <f t="shared" si="297"/>
        <v>17.131900000000002</v>
      </c>
      <c r="O709" s="41">
        <f t="shared" si="272"/>
        <v>20.500499999999999</v>
      </c>
      <c r="P709" s="41">
        <v>1599</v>
      </c>
      <c r="Q709" s="41">
        <v>1569</v>
      </c>
      <c r="R709" s="41">
        <v>1548</v>
      </c>
      <c r="S709" s="41">
        <v>1796</v>
      </c>
      <c r="T709" s="53">
        <v>2561</v>
      </c>
      <c r="U709" s="53">
        <f t="shared" si="273"/>
        <v>2561</v>
      </c>
      <c r="V709" s="44">
        <f t="shared" si="274"/>
        <v>0</v>
      </c>
      <c r="W709" s="54">
        <v>2365089</v>
      </c>
      <c r="X709" s="55">
        <v>941780</v>
      </c>
      <c r="Y709" s="41">
        <v>2.2160523523661113</v>
      </c>
      <c r="Z709" s="41">
        <f t="shared" si="275"/>
        <v>1155.6586</v>
      </c>
      <c r="AA709" s="41">
        <f t="shared" si="276"/>
        <v>0</v>
      </c>
      <c r="AB709" s="41">
        <f t="shared" si="277"/>
        <v>0.426315</v>
      </c>
      <c r="AC709" s="41">
        <f t="shared" si="278"/>
        <v>0.432</v>
      </c>
      <c r="AD709" s="41" t="str">
        <f t="shared" si="279"/>
        <v/>
      </c>
      <c r="AE709" s="41" t="str">
        <f t="shared" si="280"/>
        <v/>
      </c>
      <c r="AF709" s="41" t="str">
        <f t="shared" si="281"/>
        <v/>
      </c>
      <c r="AG709" s="41">
        <f t="shared" si="282"/>
        <v>608.08282440999994</v>
      </c>
      <c r="AH709" s="41" t="str">
        <f t="shared" si="283"/>
        <v/>
      </c>
      <c r="AI709" s="41">
        <f t="shared" si="284"/>
        <v>620.53178014512002</v>
      </c>
      <c r="AJ709" s="41" t="str">
        <f t="shared" si="285"/>
        <v/>
      </c>
      <c r="AK709" s="41">
        <f t="shared" si="286"/>
        <v>1</v>
      </c>
      <c r="AL709" s="44">
        <f t="shared" si="287"/>
        <v>620.53</v>
      </c>
      <c r="AM709" s="44">
        <f t="shared" si="288"/>
        <v>701.84</v>
      </c>
      <c r="AN709" s="40">
        <f t="shared" si="289"/>
        <v>897925</v>
      </c>
      <c r="AO709" s="45">
        <f t="shared" si="290"/>
        <v>2.8574476651868366E-2</v>
      </c>
      <c r="AP709" s="40">
        <f t="shared" si="291"/>
        <v>4287.428774752937</v>
      </c>
      <c r="AQ709" s="41">
        <v>0</v>
      </c>
      <c r="AR709" s="40">
        <f t="shared" si="292"/>
        <v>752168</v>
      </c>
      <c r="AS709" s="40">
        <f t="shared" si="293"/>
        <v>27160</v>
      </c>
      <c r="AT709" s="40">
        <f t="shared" si="294"/>
        <v>47089</v>
      </c>
      <c r="AU709" s="40">
        <f t="shared" si="295"/>
        <v>720721</v>
      </c>
      <c r="AV709" s="46">
        <f t="shared" si="296"/>
        <v>752168</v>
      </c>
      <c r="AW709" s="40">
        <f>AX709-AV709</f>
        <v>0</v>
      </c>
      <c r="AX709" s="59">
        <f>IF(D709&gt;AV709,AV709+(D709-AV709),AV709)</f>
        <v>752168</v>
      </c>
    </row>
    <row r="710" spans="1:50" ht="15" customHeight="1" x14ac:dyDescent="0.25">
      <c r="A710" s="51">
        <v>73</v>
      </c>
      <c r="B710" s="51">
        <v>200</v>
      </c>
      <c r="C710" s="52" t="s">
        <v>33</v>
      </c>
      <c r="D710" s="39">
        <v>320831</v>
      </c>
      <c r="E710" s="40">
        <v>0</v>
      </c>
      <c r="F710" s="41">
        <v>1396</v>
      </c>
      <c r="G710" s="40">
        <v>1650</v>
      </c>
      <c r="H710" s="42">
        <v>2.5150000000000001</v>
      </c>
      <c r="I710" s="41">
        <v>1335</v>
      </c>
      <c r="J710" s="43">
        <f t="shared" si="271"/>
        <v>0.80910000000000004</v>
      </c>
      <c r="K710" s="41">
        <v>76</v>
      </c>
      <c r="L710" s="41">
        <v>686</v>
      </c>
      <c r="M710" s="41">
        <v>91</v>
      </c>
      <c r="N710" s="41">
        <f t="shared" si="297"/>
        <v>11.0787</v>
      </c>
      <c r="O710" s="41">
        <f t="shared" si="272"/>
        <v>13.2653</v>
      </c>
      <c r="P710" s="41">
        <v>725</v>
      </c>
      <c r="Q710" s="41">
        <v>804</v>
      </c>
      <c r="R710" s="41">
        <v>970</v>
      </c>
      <c r="S710" s="41">
        <v>1242</v>
      </c>
      <c r="T710" s="53">
        <v>1396</v>
      </c>
      <c r="U710" s="53">
        <f t="shared" si="273"/>
        <v>1396</v>
      </c>
      <c r="V710" s="44">
        <f t="shared" si="274"/>
        <v>0</v>
      </c>
      <c r="W710" s="54">
        <v>1575008</v>
      </c>
      <c r="X710" s="55">
        <v>1100011</v>
      </c>
      <c r="Y710" s="41">
        <v>1.4772624429147934</v>
      </c>
      <c r="Z710" s="41">
        <f t="shared" si="275"/>
        <v>944.99120000000005</v>
      </c>
      <c r="AA710" s="41">
        <f t="shared" si="276"/>
        <v>0</v>
      </c>
      <c r="AB710" s="41">
        <f t="shared" si="277"/>
        <v>0.426315</v>
      </c>
      <c r="AC710" s="41" t="str">
        <f t="shared" si="278"/>
        <v/>
      </c>
      <c r="AD710" s="41" t="str">
        <f t="shared" si="279"/>
        <v/>
      </c>
      <c r="AE710" s="41">
        <f t="shared" si="280"/>
        <v>978.85</v>
      </c>
      <c r="AF710" s="41">
        <f t="shared" si="281"/>
        <v>630</v>
      </c>
      <c r="AG710" s="41">
        <f t="shared" si="282"/>
        <v>0</v>
      </c>
      <c r="AH710" s="41" t="str">
        <f t="shared" si="283"/>
        <v/>
      </c>
      <c r="AI710" s="41" t="str">
        <f t="shared" si="284"/>
        <v/>
      </c>
      <c r="AJ710" s="41" t="str">
        <f t="shared" si="285"/>
        <v/>
      </c>
      <c r="AK710" s="41" t="str">
        <f t="shared" si="286"/>
        <v/>
      </c>
      <c r="AL710" s="44">
        <f t="shared" si="287"/>
        <v>630</v>
      </c>
      <c r="AM710" s="44">
        <f t="shared" si="288"/>
        <v>712.55</v>
      </c>
      <c r="AN710" s="40">
        <f t="shared" si="289"/>
        <v>504258</v>
      </c>
      <c r="AO710" s="45">
        <f t="shared" si="290"/>
        <v>2.8574476651868366E-2</v>
      </c>
      <c r="AP710" s="40">
        <f t="shared" si="291"/>
        <v>5241.3305288222591</v>
      </c>
      <c r="AQ710" s="41">
        <v>0</v>
      </c>
      <c r="AR710" s="40">
        <f t="shared" si="292"/>
        <v>326072</v>
      </c>
      <c r="AS710" s="40">
        <f t="shared" si="293"/>
        <v>16500</v>
      </c>
      <c r="AT710" s="40">
        <f t="shared" si="294"/>
        <v>55000.55</v>
      </c>
      <c r="AU710" s="40">
        <f t="shared" si="295"/>
        <v>304331</v>
      </c>
      <c r="AV710" s="46">
        <f t="shared" si="296"/>
        <v>326072</v>
      </c>
      <c r="AW710" s="40">
        <f>AX710-AV710</f>
        <v>0</v>
      </c>
      <c r="AX710" s="59">
        <f>IF(D710&gt;AV710,AV710+(D710-AV710),AV710)</f>
        <v>326072</v>
      </c>
    </row>
    <row r="711" spans="1:50" ht="15" customHeight="1" x14ac:dyDescent="0.25">
      <c r="A711" s="51">
        <v>73</v>
      </c>
      <c r="B711" s="51">
        <v>300</v>
      </c>
      <c r="C711" s="52" t="s">
        <v>52</v>
      </c>
      <c r="D711" s="39">
        <v>239510</v>
      </c>
      <c r="E711" s="40">
        <v>0</v>
      </c>
      <c r="F711" s="41">
        <v>740</v>
      </c>
      <c r="G711" s="40">
        <v>768</v>
      </c>
      <c r="H711" s="42">
        <v>2.2789999999999999</v>
      </c>
      <c r="I711" s="41">
        <v>452</v>
      </c>
      <c r="J711" s="43">
        <f t="shared" si="271"/>
        <v>0.58850000000000002</v>
      </c>
      <c r="K711" s="41">
        <v>117</v>
      </c>
      <c r="L711" s="41">
        <v>430</v>
      </c>
      <c r="M711" s="41">
        <v>139</v>
      </c>
      <c r="N711" s="41">
        <f t="shared" si="297"/>
        <v>27.209299999999999</v>
      </c>
      <c r="O711" s="41">
        <f t="shared" si="272"/>
        <v>32.325600000000001</v>
      </c>
      <c r="P711" s="41">
        <v>713</v>
      </c>
      <c r="Q711" s="41">
        <v>805</v>
      </c>
      <c r="R711" s="41">
        <v>700</v>
      </c>
      <c r="S711" s="41">
        <v>750</v>
      </c>
      <c r="T711" s="57">
        <v>740</v>
      </c>
      <c r="U711" s="53">
        <f t="shared" si="273"/>
        <v>805</v>
      </c>
      <c r="V711" s="44">
        <f t="shared" si="274"/>
        <v>4.5999999999999996</v>
      </c>
      <c r="W711" s="54">
        <v>442701</v>
      </c>
      <c r="X711" s="55">
        <v>326114</v>
      </c>
      <c r="Y711" s="41">
        <v>1.2154585272209755</v>
      </c>
      <c r="Z711" s="41">
        <f t="shared" si="275"/>
        <v>608.82370000000003</v>
      </c>
      <c r="AA711" s="41">
        <f t="shared" si="276"/>
        <v>0</v>
      </c>
      <c r="AB711" s="41">
        <f t="shared" si="277"/>
        <v>0.426315</v>
      </c>
      <c r="AC711" s="41" t="str">
        <f t="shared" si="278"/>
        <v/>
      </c>
      <c r="AD711" s="41" t="str">
        <f t="shared" si="279"/>
        <v/>
      </c>
      <c r="AE711" s="41">
        <f t="shared" si="280"/>
        <v>655.15599999999995</v>
      </c>
      <c r="AF711" s="41">
        <f t="shared" si="281"/>
        <v>630</v>
      </c>
      <c r="AG711" s="41">
        <f t="shared" si="282"/>
        <v>0</v>
      </c>
      <c r="AH711" s="41" t="str">
        <f t="shared" si="283"/>
        <v/>
      </c>
      <c r="AI711" s="41" t="str">
        <f t="shared" si="284"/>
        <v/>
      </c>
      <c r="AJ711" s="41" t="str">
        <f t="shared" si="285"/>
        <v/>
      </c>
      <c r="AK711" s="41" t="str">
        <f t="shared" si="286"/>
        <v/>
      </c>
      <c r="AL711" s="44">
        <f t="shared" si="287"/>
        <v>630</v>
      </c>
      <c r="AM711" s="44">
        <f t="shared" si="288"/>
        <v>712.55</v>
      </c>
      <c r="AN711" s="40">
        <f t="shared" si="289"/>
        <v>358508</v>
      </c>
      <c r="AO711" s="45">
        <f t="shared" si="290"/>
        <v>2.8574476651868366E-2</v>
      </c>
      <c r="AP711" s="40">
        <f t="shared" si="291"/>
        <v>3400.3055726190319</v>
      </c>
      <c r="AQ711" s="41">
        <v>0</v>
      </c>
      <c r="AR711" s="40">
        <f t="shared" si="292"/>
        <v>242910</v>
      </c>
      <c r="AS711" s="40">
        <f t="shared" si="293"/>
        <v>7680</v>
      </c>
      <c r="AT711" s="40">
        <f t="shared" si="294"/>
        <v>16305.7</v>
      </c>
      <c r="AU711" s="40">
        <f t="shared" si="295"/>
        <v>231830</v>
      </c>
      <c r="AV711" s="46">
        <f t="shared" si="296"/>
        <v>242910</v>
      </c>
      <c r="AW711" s="40">
        <f>AX711-AV711</f>
        <v>0</v>
      </c>
      <c r="AX711" s="59">
        <f>IF(D711&gt;AV711,AV711+(D711-AV711),AV711)</f>
        <v>242910</v>
      </c>
    </row>
    <row r="712" spans="1:50" ht="15" customHeight="1" x14ac:dyDescent="0.25">
      <c r="A712" s="51">
        <v>73</v>
      </c>
      <c r="B712" s="51">
        <v>400</v>
      </c>
      <c r="C712" s="52" t="s">
        <v>97</v>
      </c>
      <c r="D712" s="39">
        <v>208141</v>
      </c>
      <c r="E712" s="40">
        <v>0</v>
      </c>
      <c r="F712" s="41">
        <v>743</v>
      </c>
      <c r="G712" s="40">
        <v>748</v>
      </c>
      <c r="H712" s="42">
        <v>2.2759999999999998</v>
      </c>
      <c r="I712" s="41">
        <v>310</v>
      </c>
      <c r="J712" s="43">
        <f t="shared" si="271"/>
        <v>0.41439999999999999</v>
      </c>
      <c r="K712" s="41">
        <v>95</v>
      </c>
      <c r="L712" s="41">
        <v>324</v>
      </c>
      <c r="M712" s="41">
        <v>101</v>
      </c>
      <c r="N712" s="41">
        <f t="shared" si="297"/>
        <v>29.321000000000002</v>
      </c>
      <c r="O712" s="41">
        <f t="shared" si="272"/>
        <v>31.172800000000002</v>
      </c>
      <c r="P712" s="41">
        <v>615</v>
      </c>
      <c r="Q712" s="41">
        <v>647</v>
      </c>
      <c r="R712" s="41">
        <v>589</v>
      </c>
      <c r="S712" s="41">
        <v>649</v>
      </c>
      <c r="T712" s="57">
        <v>743</v>
      </c>
      <c r="U712" s="53">
        <f t="shared" si="273"/>
        <v>743</v>
      </c>
      <c r="V712" s="44">
        <f t="shared" si="274"/>
        <v>0</v>
      </c>
      <c r="W712" s="54">
        <v>462652</v>
      </c>
      <c r="X712" s="55">
        <v>370185</v>
      </c>
      <c r="Y712" s="41">
        <v>1.5733339305046974</v>
      </c>
      <c r="Z712" s="41">
        <f t="shared" si="275"/>
        <v>472.24560000000002</v>
      </c>
      <c r="AA712" s="41">
        <f t="shared" si="276"/>
        <v>0</v>
      </c>
      <c r="AB712" s="41">
        <f t="shared" si="277"/>
        <v>0.426315</v>
      </c>
      <c r="AC712" s="41" t="str">
        <f t="shared" si="278"/>
        <v/>
      </c>
      <c r="AD712" s="41" t="str">
        <f t="shared" si="279"/>
        <v/>
      </c>
      <c r="AE712" s="41">
        <f t="shared" si="280"/>
        <v>647.81600000000003</v>
      </c>
      <c r="AF712" s="41">
        <f t="shared" si="281"/>
        <v>630</v>
      </c>
      <c r="AG712" s="41">
        <f t="shared" si="282"/>
        <v>0</v>
      </c>
      <c r="AH712" s="41" t="str">
        <f t="shared" si="283"/>
        <v/>
      </c>
      <c r="AI712" s="41" t="str">
        <f t="shared" si="284"/>
        <v/>
      </c>
      <c r="AJ712" s="41" t="str">
        <f t="shared" si="285"/>
        <v/>
      </c>
      <c r="AK712" s="41" t="str">
        <f t="shared" si="286"/>
        <v/>
      </c>
      <c r="AL712" s="44">
        <f t="shared" si="287"/>
        <v>630</v>
      </c>
      <c r="AM712" s="44">
        <f t="shared" si="288"/>
        <v>712.55</v>
      </c>
      <c r="AN712" s="40">
        <f t="shared" si="289"/>
        <v>335752</v>
      </c>
      <c r="AO712" s="45">
        <f t="shared" si="290"/>
        <v>2.8574476651868366E-2</v>
      </c>
      <c r="AP712" s="40">
        <f t="shared" si="291"/>
        <v>3646.417540021574</v>
      </c>
      <c r="AQ712" s="41">
        <v>0</v>
      </c>
      <c r="AR712" s="40">
        <f t="shared" si="292"/>
        <v>211787</v>
      </c>
      <c r="AS712" s="40">
        <f t="shared" si="293"/>
        <v>7480</v>
      </c>
      <c r="AT712" s="40">
        <f t="shared" si="294"/>
        <v>18509.25</v>
      </c>
      <c r="AU712" s="40">
        <f t="shared" si="295"/>
        <v>200661</v>
      </c>
      <c r="AV712" s="46">
        <f t="shared" si="296"/>
        <v>211787</v>
      </c>
      <c r="AW712" s="40">
        <f>AX712-AV712</f>
        <v>0</v>
      </c>
      <c r="AX712" s="59">
        <f>IF(D712&gt;AV712,AV712+(D712-AV712),AV712)</f>
        <v>211787</v>
      </c>
    </row>
    <row r="713" spans="1:50" ht="15" customHeight="1" x14ac:dyDescent="0.25">
      <c r="A713" s="51">
        <v>73</v>
      </c>
      <c r="B713" s="51">
        <v>500</v>
      </c>
      <c r="C713" s="52" t="s">
        <v>157</v>
      </c>
      <c r="D713" s="39">
        <v>720251</v>
      </c>
      <c r="E713" s="40">
        <v>0</v>
      </c>
      <c r="F713" s="41">
        <v>4025</v>
      </c>
      <c r="G713" s="40">
        <v>4276</v>
      </c>
      <c r="H713" s="42">
        <v>2.5259999999999998</v>
      </c>
      <c r="I713" s="41">
        <v>3178</v>
      </c>
      <c r="J713" s="43">
        <f t="shared" si="271"/>
        <v>0.74319999999999997</v>
      </c>
      <c r="K713" s="41">
        <v>211</v>
      </c>
      <c r="L713" s="41">
        <v>1717</v>
      </c>
      <c r="M713" s="41">
        <v>275</v>
      </c>
      <c r="N713" s="41">
        <f t="shared" si="297"/>
        <v>12.2889</v>
      </c>
      <c r="O713" s="41">
        <f t="shared" si="272"/>
        <v>16.016300000000001</v>
      </c>
      <c r="P713" s="41">
        <v>2006</v>
      </c>
      <c r="Q713" s="41">
        <v>2294</v>
      </c>
      <c r="R713" s="41">
        <v>2459</v>
      </c>
      <c r="S713" s="41">
        <v>2975</v>
      </c>
      <c r="T713" s="53">
        <v>4025</v>
      </c>
      <c r="U713" s="53">
        <f t="shared" si="273"/>
        <v>4025</v>
      </c>
      <c r="V713" s="44">
        <f t="shared" si="274"/>
        <v>0</v>
      </c>
      <c r="W713" s="54">
        <v>4066018</v>
      </c>
      <c r="X713" s="55">
        <v>1727865</v>
      </c>
      <c r="Y713" s="41">
        <v>2.6936209743056723</v>
      </c>
      <c r="Z713" s="41">
        <f t="shared" si="275"/>
        <v>1494.2710999999999</v>
      </c>
      <c r="AA713" s="41">
        <f t="shared" si="276"/>
        <v>0</v>
      </c>
      <c r="AB713" s="41">
        <f t="shared" si="277"/>
        <v>0.426315</v>
      </c>
      <c r="AC713" s="41" t="str">
        <f t="shared" si="278"/>
        <v/>
      </c>
      <c r="AD713" s="41" t="str">
        <f t="shared" si="279"/>
        <v/>
      </c>
      <c r="AE713" s="41" t="str">
        <f t="shared" si="280"/>
        <v/>
      </c>
      <c r="AF713" s="41" t="str">
        <f t="shared" si="281"/>
        <v/>
      </c>
      <c r="AG713" s="41">
        <f t="shared" si="282"/>
        <v>573.35094990999994</v>
      </c>
      <c r="AH713" s="41" t="str">
        <f t="shared" si="283"/>
        <v/>
      </c>
      <c r="AI713" s="41" t="str">
        <f t="shared" si="284"/>
        <v/>
      </c>
      <c r="AJ713" s="41" t="str">
        <f t="shared" si="285"/>
        <v/>
      </c>
      <c r="AK713" s="41" t="str">
        <f t="shared" si="286"/>
        <v/>
      </c>
      <c r="AL713" s="44">
        <f t="shared" si="287"/>
        <v>573.35</v>
      </c>
      <c r="AM713" s="44">
        <f t="shared" si="288"/>
        <v>648.48</v>
      </c>
      <c r="AN713" s="40">
        <f t="shared" si="289"/>
        <v>1039496</v>
      </c>
      <c r="AO713" s="45">
        <f t="shared" si="290"/>
        <v>2.8574476651868366E-2</v>
      </c>
      <c r="AP713" s="40">
        <f t="shared" si="291"/>
        <v>9122.2587987257175</v>
      </c>
      <c r="AQ713" s="41">
        <v>0</v>
      </c>
      <c r="AR713" s="40">
        <f t="shared" si="292"/>
        <v>729373</v>
      </c>
      <c r="AS713" s="40">
        <f t="shared" si="293"/>
        <v>42760</v>
      </c>
      <c r="AT713" s="40">
        <f t="shared" si="294"/>
        <v>86393.25</v>
      </c>
      <c r="AU713" s="40">
        <f t="shared" si="295"/>
        <v>677491</v>
      </c>
      <c r="AV713" s="46">
        <f t="shared" si="296"/>
        <v>729373</v>
      </c>
      <c r="AW713" s="40">
        <f>AX713-AV713</f>
        <v>0</v>
      </c>
      <c r="AX713" s="59">
        <f>IF(D713&gt;AV713,AV713+(D713-AV713),AV713)</f>
        <v>729373</v>
      </c>
    </row>
    <row r="714" spans="1:50" ht="15" customHeight="1" x14ac:dyDescent="0.25">
      <c r="A714" s="51">
        <v>73</v>
      </c>
      <c r="B714" s="51">
        <v>800</v>
      </c>
      <c r="C714" s="52" t="s">
        <v>241</v>
      </c>
      <c r="D714" s="39">
        <v>35424</v>
      </c>
      <c r="E714" s="40">
        <v>0</v>
      </c>
      <c r="F714" s="41">
        <v>211</v>
      </c>
      <c r="G714" s="40">
        <v>216</v>
      </c>
      <c r="H714" s="42">
        <v>2.4249999999999998</v>
      </c>
      <c r="I714" s="41">
        <v>82</v>
      </c>
      <c r="J714" s="43">
        <f t="shared" si="271"/>
        <v>0.37959999999999999</v>
      </c>
      <c r="K714" s="41">
        <v>35</v>
      </c>
      <c r="L714" s="41">
        <v>107</v>
      </c>
      <c r="M714" s="41">
        <v>10</v>
      </c>
      <c r="N714" s="41">
        <f t="shared" si="297"/>
        <v>32.710299999999997</v>
      </c>
      <c r="O714" s="41">
        <f t="shared" si="272"/>
        <v>9.3458000000000006</v>
      </c>
      <c r="P714" s="41">
        <v>203</v>
      </c>
      <c r="Q714" s="41">
        <v>214</v>
      </c>
      <c r="R714" s="41">
        <v>205</v>
      </c>
      <c r="S714" s="41">
        <v>166</v>
      </c>
      <c r="T714" s="57">
        <v>211</v>
      </c>
      <c r="U714" s="53">
        <f t="shared" si="273"/>
        <v>214</v>
      </c>
      <c r="V714" s="44">
        <f t="shared" si="274"/>
        <v>0</v>
      </c>
      <c r="W714" s="54">
        <v>149018</v>
      </c>
      <c r="X714" s="55">
        <v>27660</v>
      </c>
      <c r="Y714" s="41">
        <v>0.1674644824609226</v>
      </c>
      <c r="Z714" s="41">
        <f t="shared" si="275"/>
        <v>1259.9686999999999</v>
      </c>
      <c r="AA714" s="41">
        <f t="shared" si="276"/>
        <v>0</v>
      </c>
      <c r="AB714" s="41">
        <f t="shared" si="277"/>
        <v>0.426315</v>
      </c>
      <c r="AC714" s="41" t="str">
        <f t="shared" si="278"/>
        <v/>
      </c>
      <c r="AD714" s="41" t="str">
        <f t="shared" si="279"/>
        <v/>
      </c>
      <c r="AE714" s="41">
        <f t="shared" si="280"/>
        <v>452.572</v>
      </c>
      <c r="AF714" s="41">
        <f t="shared" si="281"/>
        <v>452.572</v>
      </c>
      <c r="AG714" s="41">
        <f t="shared" si="282"/>
        <v>0</v>
      </c>
      <c r="AH714" s="41" t="str">
        <f t="shared" si="283"/>
        <v/>
      </c>
      <c r="AI714" s="41" t="str">
        <f t="shared" si="284"/>
        <v/>
      </c>
      <c r="AJ714" s="41" t="str">
        <f t="shared" si="285"/>
        <v/>
      </c>
      <c r="AK714" s="41" t="str">
        <f t="shared" si="286"/>
        <v/>
      </c>
      <c r="AL714" s="44">
        <f t="shared" si="287"/>
        <v>452.57</v>
      </c>
      <c r="AM714" s="44">
        <f t="shared" si="288"/>
        <v>511.87</v>
      </c>
      <c r="AN714" s="40">
        <f t="shared" si="289"/>
        <v>47035</v>
      </c>
      <c r="AO714" s="45">
        <f t="shared" si="290"/>
        <v>2.8574476651868366E-2</v>
      </c>
      <c r="AP714" s="40">
        <f t="shared" si="291"/>
        <v>331.77824840484362</v>
      </c>
      <c r="AQ714" s="41">
        <v>0</v>
      </c>
      <c r="AR714" s="40">
        <f t="shared" si="292"/>
        <v>35756</v>
      </c>
      <c r="AS714" s="40">
        <f t="shared" si="293"/>
        <v>2160</v>
      </c>
      <c r="AT714" s="40">
        <f t="shared" si="294"/>
        <v>1383</v>
      </c>
      <c r="AU714" s="40">
        <f t="shared" si="295"/>
        <v>34041</v>
      </c>
      <c r="AV714" s="46">
        <f t="shared" si="296"/>
        <v>35756</v>
      </c>
      <c r="AW714" s="40">
        <f>AX714-AV714</f>
        <v>0</v>
      </c>
      <c r="AX714" s="59">
        <f>IF(D714&gt;AV714,AV714+(D714-AV714),AV714)</f>
        <v>35756</v>
      </c>
    </row>
    <row r="715" spans="1:50" ht="15" customHeight="1" x14ac:dyDescent="0.25">
      <c r="A715" s="51">
        <v>73</v>
      </c>
      <c r="B715" s="51">
        <v>1000</v>
      </c>
      <c r="C715" s="52" t="s">
        <v>280</v>
      </c>
      <c r="D715" s="39">
        <v>125186</v>
      </c>
      <c r="E715" s="40">
        <v>0</v>
      </c>
      <c r="F715" s="41">
        <v>632</v>
      </c>
      <c r="G715" s="40">
        <v>691</v>
      </c>
      <c r="H715" s="42">
        <v>2.3580000000000001</v>
      </c>
      <c r="I715" s="41">
        <v>189</v>
      </c>
      <c r="J715" s="43">
        <f t="shared" si="271"/>
        <v>0.27350000000000002</v>
      </c>
      <c r="K715" s="41">
        <v>70</v>
      </c>
      <c r="L715" s="41">
        <v>323</v>
      </c>
      <c r="M715" s="41">
        <v>79</v>
      </c>
      <c r="N715" s="41">
        <f t="shared" si="297"/>
        <v>21.671800000000001</v>
      </c>
      <c r="O715" s="41">
        <f t="shared" si="272"/>
        <v>24.458199999999998</v>
      </c>
      <c r="P715" s="41">
        <v>593</v>
      </c>
      <c r="Q715" s="41">
        <v>563</v>
      </c>
      <c r="R715" s="41">
        <v>556</v>
      </c>
      <c r="S715" s="41">
        <v>454</v>
      </c>
      <c r="T715" s="57">
        <v>632</v>
      </c>
      <c r="U715" s="53">
        <f t="shared" si="273"/>
        <v>632</v>
      </c>
      <c r="V715" s="44">
        <f t="shared" si="274"/>
        <v>0</v>
      </c>
      <c r="W715" s="54">
        <v>681097</v>
      </c>
      <c r="X715" s="55">
        <v>478108</v>
      </c>
      <c r="Y715" s="41">
        <v>1.1536281249179532</v>
      </c>
      <c r="Z715" s="41">
        <f t="shared" si="275"/>
        <v>547.83690000000001</v>
      </c>
      <c r="AA715" s="41">
        <f t="shared" si="276"/>
        <v>0</v>
      </c>
      <c r="AB715" s="41">
        <f t="shared" si="277"/>
        <v>0.426315</v>
      </c>
      <c r="AC715" s="41" t="str">
        <f t="shared" si="278"/>
        <v/>
      </c>
      <c r="AD715" s="41" t="str">
        <f t="shared" si="279"/>
        <v/>
      </c>
      <c r="AE715" s="41">
        <f t="shared" si="280"/>
        <v>626.89699999999993</v>
      </c>
      <c r="AF715" s="41">
        <f t="shared" si="281"/>
        <v>626.89699999999993</v>
      </c>
      <c r="AG715" s="41">
        <f t="shared" si="282"/>
        <v>0</v>
      </c>
      <c r="AH715" s="41" t="str">
        <f t="shared" si="283"/>
        <v/>
      </c>
      <c r="AI715" s="41" t="str">
        <f t="shared" si="284"/>
        <v/>
      </c>
      <c r="AJ715" s="41" t="str">
        <f t="shared" si="285"/>
        <v/>
      </c>
      <c r="AK715" s="41" t="str">
        <f t="shared" si="286"/>
        <v/>
      </c>
      <c r="AL715" s="44">
        <f t="shared" si="287"/>
        <v>626.9</v>
      </c>
      <c r="AM715" s="44">
        <f t="shared" si="288"/>
        <v>709.04</v>
      </c>
      <c r="AN715" s="40">
        <f t="shared" si="289"/>
        <v>199585</v>
      </c>
      <c r="AO715" s="45">
        <f t="shared" si="290"/>
        <v>2.8574476651868366E-2</v>
      </c>
      <c r="AP715" s="40">
        <f t="shared" si="291"/>
        <v>2125.9124884223547</v>
      </c>
      <c r="AQ715" s="41">
        <v>0</v>
      </c>
      <c r="AR715" s="40">
        <f t="shared" si="292"/>
        <v>127312</v>
      </c>
      <c r="AS715" s="40">
        <f t="shared" si="293"/>
        <v>6910</v>
      </c>
      <c r="AT715" s="40">
        <f t="shared" si="294"/>
        <v>23905.4</v>
      </c>
      <c r="AU715" s="40">
        <f t="shared" si="295"/>
        <v>118276</v>
      </c>
      <c r="AV715" s="46">
        <f t="shared" si="296"/>
        <v>127312</v>
      </c>
      <c r="AW715" s="40">
        <f>AX715-AV715</f>
        <v>0</v>
      </c>
      <c r="AX715" s="59">
        <f>IF(D715&gt;AV715,AV715+(D715-AV715),AV715)</f>
        <v>127312</v>
      </c>
    </row>
    <row r="716" spans="1:50" ht="15" customHeight="1" x14ac:dyDescent="0.25">
      <c r="A716" s="51">
        <v>73</v>
      </c>
      <c r="B716" s="51">
        <v>1200</v>
      </c>
      <c r="C716" s="52" t="s">
        <v>319</v>
      </c>
      <c r="D716" s="39">
        <v>41045</v>
      </c>
      <c r="E716" s="40">
        <v>0</v>
      </c>
      <c r="F716" s="41">
        <v>222</v>
      </c>
      <c r="G716" s="40">
        <v>238</v>
      </c>
      <c r="H716" s="42">
        <v>2.3109999999999999</v>
      </c>
      <c r="I716" s="41">
        <v>69</v>
      </c>
      <c r="J716" s="43">
        <f t="shared" ref="J716:J779" si="298">ROUND(I716/G716,4)</f>
        <v>0.28989999999999999</v>
      </c>
      <c r="K716" s="41">
        <v>30</v>
      </c>
      <c r="L716" s="41">
        <v>89</v>
      </c>
      <c r="M716" s="41">
        <v>28</v>
      </c>
      <c r="N716" s="41">
        <f t="shared" si="297"/>
        <v>33.707900000000002</v>
      </c>
      <c r="O716" s="41">
        <f t="shared" ref="O716:O779" si="299">ROUND(M716/L716,6)*100</f>
        <v>31.460700000000003</v>
      </c>
      <c r="P716" s="41">
        <v>244</v>
      </c>
      <c r="Q716" s="41">
        <v>259</v>
      </c>
      <c r="R716" s="41">
        <v>209</v>
      </c>
      <c r="S716" s="41">
        <v>201</v>
      </c>
      <c r="T716" s="57">
        <v>222</v>
      </c>
      <c r="U716" s="53">
        <f t="shared" ref="U716:U779" si="300">MAX(P716:T716)</f>
        <v>259</v>
      </c>
      <c r="V716" s="44">
        <f t="shared" ref="V716:V779" si="301">ROUND(IF(100*(1-(G716/U716))&lt;0,0,100*(1-G716/U716)),2)</f>
        <v>8.11</v>
      </c>
      <c r="W716" s="54">
        <v>117129</v>
      </c>
      <c r="X716" s="55">
        <v>37499</v>
      </c>
      <c r="Y716" s="41">
        <v>0.72121685505878796</v>
      </c>
      <c r="Z716" s="41">
        <f t="shared" ref="Z716:Z779" si="302">ROUND(T716/Y716,4)</f>
        <v>307.81310000000002</v>
      </c>
      <c r="AA716" s="41">
        <f t="shared" ref="AA716:AA779" si="303">IF((AND(G716&gt;=10000,Z716&lt;150)),100,IF(AND(G716&lt;10000,Z716&lt;30),200,0))</f>
        <v>0</v>
      </c>
      <c r="AB716" s="41">
        <f t="shared" ref="AB716:AB779" si="304">ROUND(X$11/W$11,6)</f>
        <v>0.426315</v>
      </c>
      <c r="AC716" s="41" t="str">
        <f t="shared" ref="AC716:AC779" si="305">IF(AND(2500&lt;=G716,G716&lt;3000),(G716-2500)*0.002,"")</f>
        <v/>
      </c>
      <c r="AD716" s="41" t="str">
        <f t="shared" ref="AD716:AD779" si="306">IF(AND(10000&lt;=G716,G716&lt;11000),(11000-G716)*0.001,"")</f>
        <v/>
      </c>
      <c r="AE716" s="41">
        <f t="shared" ref="AE716:AE779" si="307">IF(G716&lt;2500, 410+(0.367*MAX(0,(G716-100))+AA716),"")</f>
        <v>460.64600000000002</v>
      </c>
      <c r="AF716" s="41">
        <f t="shared" ref="AF716:AF779" si="308">IF(AND(AE716&lt;&gt;"",AE716&gt;630+AA716),630+AA716,AE716)</f>
        <v>460.64600000000002</v>
      </c>
      <c r="AG716" s="41">
        <f t="shared" ref="AG716:AG779" si="309">IF((AND(2500&lt;=G716,G716&lt;11000)),1.15*(572.62+(5.026*N716)-(53.768*H716)+(14.022*V716)+AA716),0)</f>
        <v>0</v>
      </c>
      <c r="AH716" s="41" t="str">
        <f t="shared" ref="AH716:AH779" si="310">IF(G716&gt;=10000,1.15*((4.59*N716)+(0.622*O716)+(169.415*J716)+AA716+307.664),"")</f>
        <v/>
      </c>
      <c r="AI716" s="41" t="str">
        <f t="shared" ref="AI716:AI779" si="311">IF(AND(2500&lt;=G716,G716&lt;3000),(AC716*AG716)+(630*(1-AC716)),"")</f>
        <v/>
      </c>
      <c r="AJ716" s="41" t="str">
        <f t="shared" ref="AJ716:AJ779" si="312">IF(AND(10000&lt;=G716,G716&lt;11000),(AD716*AG716)+(AH716*(1-AD716)),"")</f>
        <v/>
      </c>
      <c r="AK716" s="41" t="str">
        <f t="shared" ref="AK716:AK779" si="313">IF(AND(AC716="",AD716=""),"",1)</f>
        <v/>
      </c>
      <c r="AL716" s="44">
        <f t="shared" ref="AL716:AL779" si="314">ROUND(IF(AK716="",MAX(AF716,AG716,AH716),MAX(AI716,AJ716)),2)</f>
        <v>460.65</v>
      </c>
      <c r="AM716" s="44">
        <f t="shared" ref="AM716:AM779" si="315">ROUND(AL716*AM$2,2)</f>
        <v>521.01</v>
      </c>
      <c r="AN716" s="40">
        <f t="shared" ref="AN716:AN779" si="316">ROUND(IF((AM716*G716)-(W716*AB716)&lt;0,0,(AM716*G716)-(W716*AB716)),0)</f>
        <v>74067</v>
      </c>
      <c r="AO716" s="45">
        <f t="shared" ref="AO716:AO779" si="317">$AO$11</f>
        <v>2.8574476651868366E-2</v>
      </c>
      <c r="AP716" s="40">
        <f t="shared" ref="AP716:AP779" si="318">(AN716-(D716-E716))*AO716</f>
        <v>943.58636799799717</v>
      </c>
      <c r="AQ716" s="41">
        <v>0</v>
      </c>
      <c r="AR716" s="40">
        <f t="shared" ref="AR716:AR779" si="319">ROUND(MAX(IF((D716-E716)&lt;AN716,D716-E716+AP716+AQ716,AN716+AQ716),0),0)</f>
        <v>41989</v>
      </c>
      <c r="AS716" s="40">
        <f t="shared" ref="AS716:AS779" si="320">10*G716</f>
        <v>2380</v>
      </c>
      <c r="AT716" s="40">
        <f t="shared" ref="AT716:AT779" si="321">0.05*X716</f>
        <v>1874.95</v>
      </c>
      <c r="AU716" s="40">
        <f t="shared" ref="AU716:AU779" si="322">ROUND(MAX(D716-(IF(AND(E716&gt;0,AQ716=0),E716,0))-MIN(AS716:AT716)),0)</f>
        <v>39170</v>
      </c>
      <c r="AV716" s="46">
        <f t="shared" ref="AV716:AV779" si="323">MAX(AR716,AU716)</f>
        <v>41989</v>
      </c>
      <c r="AW716" s="40">
        <f>AX716-AV716</f>
        <v>0</v>
      </c>
      <c r="AX716" s="59">
        <f>IF(D716&gt;AV716,AV716+(D716-AV716),AV716)</f>
        <v>41989</v>
      </c>
    </row>
    <row r="717" spans="1:50" ht="15" customHeight="1" x14ac:dyDescent="0.25">
      <c r="A717" s="51">
        <v>73</v>
      </c>
      <c r="B717" s="51">
        <v>1300</v>
      </c>
      <c r="C717" s="52" t="s">
        <v>369</v>
      </c>
      <c r="D717" s="39">
        <v>227485</v>
      </c>
      <c r="E717" s="40">
        <v>0</v>
      </c>
      <c r="F717" s="41">
        <v>708</v>
      </c>
      <c r="G717" s="40">
        <v>720</v>
      </c>
      <c r="H717" s="42">
        <v>2.2999999999999998</v>
      </c>
      <c r="I717" s="41">
        <v>410</v>
      </c>
      <c r="J717" s="43">
        <f t="shared" si="298"/>
        <v>0.56940000000000002</v>
      </c>
      <c r="K717" s="41">
        <v>79</v>
      </c>
      <c r="L717" s="41">
        <v>347</v>
      </c>
      <c r="M717" s="41">
        <v>113</v>
      </c>
      <c r="N717" s="41">
        <f t="shared" si="297"/>
        <v>22.7666</v>
      </c>
      <c r="O717" s="41">
        <f t="shared" si="299"/>
        <v>32.564799999999998</v>
      </c>
      <c r="P717" s="41">
        <v>551</v>
      </c>
      <c r="Q717" s="41">
        <v>635</v>
      </c>
      <c r="R717" s="41">
        <v>561</v>
      </c>
      <c r="S717" s="41">
        <v>736</v>
      </c>
      <c r="T717" s="57">
        <v>708</v>
      </c>
      <c r="U717" s="53">
        <f t="shared" si="300"/>
        <v>736</v>
      </c>
      <c r="V717" s="44">
        <f t="shared" si="301"/>
        <v>2.17</v>
      </c>
      <c r="W717" s="54">
        <v>414814</v>
      </c>
      <c r="X717" s="55">
        <v>235003</v>
      </c>
      <c r="Y717" s="41">
        <v>0.84588229752415844</v>
      </c>
      <c r="Z717" s="41">
        <f t="shared" si="302"/>
        <v>836.99590000000001</v>
      </c>
      <c r="AA717" s="41">
        <f t="shared" si="303"/>
        <v>0</v>
      </c>
      <c r="AB717" s="41">
        <f t="shared" si="304"/>
        <v>0.426315</v>
      </c>
      <c r="AC717" s="41" t="str">
        <f t="shared" si="305"/>
        <v/>
      </c>
      <c r="AD717" s="41" t="str">
        <f t="shared" si="306"/>
        <v/>
      </c>
      <c r="AE717" s="41">
        <f t="shared" si="307"/>
        <v>637.54</v>
      </c>
      <c r="AF717" s="41">
        <f t="shared" si="308"/>
        <v>630</v>
      </c>
      <c r="AG717" s="41">
        <f t="shared" si="309"/>
        <v>0</v>
      </c>
      <c r="AH717" s="41" t="str">
        <f t="shared" si="310"/>
        <v/>
      </c>
      <c r="AI717" s="41" t="str">
        <f t="shared" si="311"/>
        <v/>
      </c>
      <c r="AJ717" s="41" t="str">
        <f t="shared" si="312"/>
        <v/>
      </c>
      <c r="AK717" s="41" t="str">
        <f t="shared" si="313"/>
        <v/>
      </c>
      <c r="AL717" s="44">
        <f t="shared" si="314"/>
        <v>630</v>
      </c>
      <c r="AM717" s="44">
        <f t="shared" si="315"/>
        <v>712.55</v>
      </c>
      <c r="AN717" s="40">
        <f t="shared" si="316"/>
        <v>336195</v>
      </c>
      <c r="AO717" s="45">
        <f t="shared" si="317"/>
        <v>2.8574476651868366E-2</v>
      </c>
      <c r="AP717" s="40">
        <f t="shared" si="318"/>
        <v>3106.3313568246099</v>
      </c>
      <c r="AQ717" s="41">
        <v>0</v>
      </c>
      <c r="AR717" s="40">
        <f t="shared" si="319"/>
        <v>230591</v>
      </c>
      <c r="AS717" s="40">
        <f t="shared" si="320"/>
        <v>7200</v>
      </c>
      <c r="AT717" s="40">
        <f t="shared" si="321"/>
        <v>11750.150000000001</v>
      </c>
      <c r="AU717" s="40">
        <f t="shared" si="322"/>
        <v>220285</v>
      </c>
      <c r="AV717" s="46">
        <f t="shared" si="323"/>
        <v>230591</v>
      </c>
      <c r="AW717" s="40">
        <f>AX717-AV717</f>
        <v>0</v>
      </c>
      <c r="AX717" s="59">
        <f>IF(D717&gt;AV717,AV717+(D717-AV717),AV717)</f>
        <v>230591</v>
      </c>
    </row>
    <row r="718" spans="1:50" ht="15" customHeight="1" x14ac:dyDescent="0.25">
      <c r="A718" s="51">
        <v>73</v>
      </c>
      <c r="B718" s="51">
        <v>1400</v>
      </c>
      <c r="C718" s="52" t="s">
        <v>415</v>
      </c>
      <c r="D718" s="39">
        <v>179256</v>
      </c>
      <c r="E718" s="40">
        <v>0</v>
      </c>
      <c r="F718" s="41">
        <v>762</v>
      </c>
      <c r="G718" s="40">
        <v>798</v>
      </c>
      <c r="H718" s="42">
        <v>2.4</v>
      </c>
      <c r="I718" s="41">
        <v>453</v>
      </c>
      <c r="J718" s="43">
        <f t="shared" si="298"/>
        <v>0.56769999999999998</v>
      </c>
      <c r="K718" s="41">
        <v>131</v>
      </c>
      <c r="L718" s="41">
        <v>386</v>
      </c>
      <c r="M718" s="41">
        <v>61</v>
      </c>
      <c r="N718" s="41">
        <f t="shared" si="297"/>
        <v>33.937800000000003</v>
      </c>
      <c r="O718" s="41">
        <f t="shared" si="299"/>
        <v>15.803100000000001</v>
      </c>
      <c r="P718" s="41">
        <v>567</v>
      </c>
      <c r="Q718" s="41">
        <v>651</v>
      </c>
      <c r="R718" s="41">
        <v>690</v>
      </c>
      <c r="S718" s="41">
        <v>635</v>
      </c>
      <c r="T718" s="57">
        <v>762</v>
      </c>
      <c r="U718" s="53">
        <f t="shared" si="300"/>
        <v>762</v>
      </c>
      <c r="V718" s="44">
        <f t="shared" si="301"/>
        <v>0</v>
      </c>
      <c r="W718" s="54">
        <v>669350</v>
      </c>
      <c r="X718" s="55">
        <v>517381</v>
      </c>
      <c r="Y718" s="41">
        <v>1.5134738076006529</v>
      </c>
      <c r="Z718" s="41">
        <f t="shared" si="302"/>
        <v>503.47750000000002</v>
      </c>
      <c r="AA718" s="41">
        <f t="shared" si="303"/>
        <v>0</v>
      </c>
      <c r="AB718" s="41">
        <f t="shared" si="304"/>
        <v>0.426315</v>
      </c>
      <c r="AC718" s="41" t="str">
        <f t="shared" si="305"/>
        <v/>
      </c>
      <c r="AD718" s="41" t="str">
        <f t="shared" si="306"/>
        <v/>
      </c>
      <c r="AE718" s="41">
        <f t="shared" si="307"/>
        <v>666.16599999999994</v>
      </c>
      <c r="AF718" s="41">
        <f t="shared" si="308"/>
        <v>630</v>
      </c>
      <c r="AG718" s="41">
        <f t="shared" si="309"/>
        <v>0</v>
      </c>
      <c r="AH718" s="41" t="str">
        <f t="shared" si="310"/>
        <v/>
      </c>
      <c r="AI718" s="41" t="str">
        <f t="shared" si="311"/>
        <v/>
      </c>
      <c r="AJ718" s="41" t="str">
        <f t="shared" si="312"/>
        <v/>
      </c>
      <c r="AK718" s="41" t="str">
        <f t="shared" si="313"/>
        <v/>
      </c>
      <c r="AL718" s="44">
        <f t="shared" si="314"/>
        <v>630</v>
      </c>
      <c r="AM718" s="44">
        <f t="shared" si="315"/>
        <v>712.55</v>
      </c>
      <c r="AN718" s="40">
        <f t="shared" si="316"/>
        <v>283261</v>
      </c>
      <c r="AO718" s="45">
        <f t="shared" si="317"/>
        <v>2.8574476651868366E-2</v>
      </c>
      <c r="AP718" s="40">
        <f t="shared" si="318"/>
        <v>2971.8884441775695</v>
      </c>
      <c r="AQ718" s="41">
        <v>0</v>
      </c>
      <c r="AR718" s="40">
        <f t="shared" si="319"/>
        <v>182228</v>
      </c>
      <c r="AS718" s="40">
        <f t="shared" si="320"/>
        <v>7980</v>
      </c>
      <c r="AT718" s="40">
        <f t="shared" si="321"/>
        <v>25869.050000000003</v>
      </c>
      <c r="AU718" s="40">
        <f t="shared" si="322"/>
        <v>171276</v>
      </c>
      <c r="AV718" s="46">
        <f t="shared" si="323"/>
        <v>182228</v>
      </c>
      <c r="AW718" s="40">
        <f>AX718-AV718</f>
        <v>0</v>
      </c>
      <c r="AX718" s="59">
        <f>IF(D718&gt;AV718,AV718+(D718-AV718),AV718)</f>
        <v>182228</v>
      </c>
    </row>
    <row r="719" spans="1:50" ht="15" customHeight="1" x14ac:dyDescent="0.25">
      <c r="A719" s="51">
        <v>73</v>
      </c>
      <c r="B719" s="51">
        <v>1500</v>
      </c>
      <c r="C719" s="52" t="s">
        <v>426</v>
      </c>
      <c r="D719" s="39">
        <v>13270</v>
      </c>
      <c r="E719" s="40">
        <v>0</v>
      </c>
      <c r="F719" s="41">
        <v>103</v>
      </c>
      <c r="G719" s="40">
        <v>100</v>
      </c>
      <c r="H719" s="42">
        <v>2.1739999999999999</v>
      </c>
      <c r="I719" s="41">
        <v>104</v>
      </c>
      <c r="J719" s="43">
        <f t="shared" si="298"/>
        <v>1.04</v>
      </c>
      <c r="K719" s="41">
        <v>9</v>
      </c>
      <c r="L719" s="41">
        <v>26</v>
      </c>
      <c r="M719" s="41">
        <v>5</v>
      </c>
      <c r="N719" s="41">
        <f t="shared" si="297"/>
        <v>34.615400000000001</v>
      </c>
      <c r="O719" s="41">
        <f t="shared" si="299"/>
        <v>19.230800000000002</v>
      </c>
      <c r="P719" s="41">
        <v>92</v>
      </c>
      <c r="Q719" s="41">
        <v>90</v>
      </c>
      <c r="R719" s="41">
        <v>90</v>
      </c>
      <c r="S719" s="41">
        <v>90</v>
      </c>
      <c r="T719" s="57">
        <v>103</v>
      </c>
      <c r="U719" s="53">
        <f t="shared" si="300"/>
        <v>103</v>
      </c>
      <c r="V719" s="44">
        <f t="shared" si="301"/>
        <v>2.91</v>
      </c>
      <c r="W719" s="54">
        <v>73600</v>
      </c>
      <c r="X719" s="55">
        <v>21995</v>
      </c>
      <c r="Y719" s="41">
        <v>0.20338086508508921</v>
      </c>
      <c r="Z719" s="41">
        <f t="shared" si="302"/>
        <v>506.43900000000002</v>
      </c>
      <c r="AA719" s="41">
        <f t="shared" si="303"/>
        <v>0</v>
      </c>
      <c r="AB719" s="41">
        <f t="shared" si="304"/>
        <v>0.426315</v>
      </c>
      <c r="AC719" s="41" t="str">
        <f t="shared" si="305"/>
        <v/>
      </c>
      <c r="AD719" s="41" t="str">
        <f t="shared" si="306"/>
        <v/>
      </c>
      <c r="AE719" s="41">
        <f t="shared" si="307"/>
        <v>410</v>
      </c>
      <c r="AF719" s="41">
        <f t="shared" si="308"/>
        <v>410</v>
      </c>
      <c r="AG719" s="41">
        <f t="shared" si="309"/>
        <v>0</v>
      </c>
      <c r="AH719" s="41" t="str">
        <f t="shared" si="310"/>
        <v/>
      </c>
      <c r="AI719" s="41" t="str">
        <f t="shared" si="311"/>
        <v/>
      </c>
      <c r="AJ719" s="41" t="str">
        <f t="shared" si="312"/>
        <v/>
      </c>
      <c r="AK719" s="41" t="str">
        <f t="shared" si="313"/>
        <v/>
      </c>
      <c r="AL719" s="44">
        <f t="shared" si="314"/>
        <v>410</v>
      </c>
      <c r="AM719" s="44">
        <f t="shared" si="315"/>
        <v>463.72</v>
      </c>
      <c r="AN719" s="40">
        <f t="shared" si="316"/>
        <v>14995</v>
      </c>
      <c r="AO719" s="45">
        <f t="shared" si="317"/>
        <v>2.8574476651868366E-2</v>
      </c>
      <c r="AP719" s="40">
        <f t="shared" si="318"/>
        <v>49.290972224472931</v>
      </c>
      <c r="AQ719" s="41">
        <v>0</v>
      </c>
      <c r="AR719" s="40">
        <f t="shared" si="319"/>
        <v>13319</v>
      </c>
      <c r="AS719" s="40">
        <f t="shared" si="320"/>
        <v>1000</v>
      </c>
      <c r="AT719" s="40">
        <f t="shared" si="321"/>
        <v>1099.75</v>
      </c>
      <c r="AU719" s="40">
        <f t="shared" si="322"/>
        <v>12270</v>
      </c>
      <c r="AV719" s="46">
        <f t="shared" si="323"/>
        <v>13319</v>
      </c>
      <c r="AW719" s="40">
        <f>AX719-AV719</f>
        <v>0</v>
      </c>
      <c r="AX719" s="59">
        <f>IF(D719&gt;AV719,AV719+(D719-AV719),AV719)</f>
        <v>13319</v>
      </c>
    </row>
    <row r="720" spans="1:50" ht="15" customHeight="1" x14ac:dyDescent="0.25">
      <c r="A720" s="51">
        <v>73</v>
      </c>
      <c r="B720" s="51">
        <v>1600</v>
      </c>
      <c r="C720" s="52" t="s">
        <v>507</v>
      </c>
      <c r="D720" s="39">
        <v>27010</v>
      </c>
      <c r="E720" s="40">
        <v>0</v>
      </c>
      <c r="F720" s="41">
        <v>179</v>
      </c>
      <c r="G720" s="40">
        <v>176</v>
      </c>
      <c r="H720" s="42">
        <v>2.5880000000000001</v>
      </c>
      <c r="I720" s="41">
        <v>14</v>
      </c>
      <c r="J720" s="43">
        <f t="shared" si="298"/>
        <v>7.9500000000000001E-2</v>
      </c>
      <c r="K720" s="41">
        <v>20</v>
      </c>
      <c r="L720" s="41">
        <v>88</v>
      </c>
      <c r="M720" s="41">
        <v>20</v>
      </c>
      <c r="N720" s="41">
        <f t="shared" si="297"/>
        <v>22.7273</v>
      </c>
      <c r="O720" s="41">
        <f t="shared" si="299"/>
        <v>22.7273</v>
      </c>
      <c r="P720" s="41">
        <v>171</v>
      </c>
      <c r="Q720" s="41">
        <v>174</v>
      </c>
      <c r="R720" s="41">
        <v>124</v>
      </c>
      <c r="S720" s="41">
        <v>149</v>
      </c>
      <c r="T720" s="57">
        <v>179</v>
      </c>
      <c r="U720" s="53">
        <f t="shared" si="300"/>
        <v>179</v>
      </c>
      <c r="V720" s="44">
        <f t="shared" si="301"/>
        <v>1.68</v>
      </c>
      <c r="W720" s="54">
        <v>89682</v>
      </c>
      <c r="X720" s="55">
        <v>24995</v>
      </c>
      <c r="Y720" s="41">
        <v>0.5552797928021288</v>
      </c>
      <c r="Z720" s="41">
        <f t="shared" si="302"/>
        <v>322.36</v>
      </c>
      <c r="AA720" s="41">
        <f t="shared" si="303"/>
        <v>0</v>
      </c>
      <c r="AB720" s="41">
        <f t="shared" si="304"/>
        <v>0.426315</v>
      </c>
      <c r="AC720" s="41" t="str">
        <f t="shared" si="305"/>
        <v/>
      </c>
      <c r="AD720" s="41" t="str">
        <f t="shared" si="306"/>
        <v/>
      </c>
      <c r="AE720" s="41">
        <f t="shared" si="307"/>
        <v>437.892</v>
      </c>
      <c r="AF720" s="41">
        <f t="shared" si="308"/>
        <v>437.892</v>
      </c>
      <c r="AG720" s="41">
        <f t="shared" si="309"/>
        <v>0</v>
      </c>
      <c r="AH720" s="41" t="str">
        <f t="shared" si="310"/>
        <v/>
      </c>
      <c r="AI720" s="41" t="str">
        <f t="shared" si="311"/>
        <v/>
      </c>
      <c r="AJ720" s="41" t="str">
        <f t="shared" si="312"/>
        <v/>
      </c>
      <c r="AK720" s="41" t="str">
        <f t="shared" si="313"/>
        <v/>
      </c>
      <c r="AL720" s="44">
        <f t="shared" si="314"/>
        <v>437.89</v>
      </c>
      <c r="AM720" s="44">
        <f t="shared" si="315"/>
        <v>495.27</v>
      </c>
      <c r="AN720" s="40">
        <f t="shared" si="316"/>
        <v>48935</v>
      </c>
      <c r="AO720" s="45">
        <f t="shared" si="317"/>
        <v>2.8574476651868366E-2</v>
      </c>
      <c r="AP720" s="40">
        <f t="shared" si="318"/>
        <v>626.49540059221397</v>
      </c>
      <c r="AQ720" s="41">
        <v>0</v>
      </c>
      <c r="AR720" s="40">
        <f t="shared" si="319"/>
        <v>27636</v>
      </c>
      <c r="AS720" s="40">
        <f t="shared" si="320"/>
        <v>1760</v>
      </c>
      <c r="AT720" s="40">
        <f t="shared" si="321"/>
        <v>1249.75</v>
      </c>
      <c r="AU720" s="40">
        <f t="shared" si="322"/>
        <v>25760</v>
      </c>
      <c r="AV720" s="46">
        <f t="shared" si="323"/>
        <v>27636</v>
      </c>
      <c r="AW720" s="40">
        <f>AX720-AV720</f>
        <v>0</v>
      </c>
      <c r="AX720" s="59">
        <f>IF(D720&gt;AV720,AV720+(D720-AV720),AV720)</f>
        <v>27636</v>
      </c>
    </row>
    <row r="721" spans="1:50" ht="15" customHeight="1" x14ac:dyDescent="0.25">
      <c r="A721" s="51">
        <v>73</v>
      </c>
      <c r="B721" s="51">
        <v>1700</v>
      </c>
      <c r="C721" s="52" t="s">
        <v>508</v>
      </c>
      <c r="D721" s="39">
        <v>934841</v>
      </c>
      <c r="E721" s="40">
        <v>0</v>
      </c>
      <c r="F721" s="41">
        <v>3598</v>
      </c>
      <c r="G721" s="40">
        <v>3680</v>
      </c>
      <c r="H721" s="42">
        <v>2.6920000000000002</v>
      </c>
      <c r="I721" s="41">
        <v>2493</v>
      </c>
      <c r="J721" s="43">
        <f t="shared" si="298"/>
        <v>0.6774</v>
      </c>
      <c r="K721" s="41">
        <v>265</v>
      </c>
      <c r="L721" s="41">
        <v>1508</v>
      </c>
      <c r="M721" s="41">
        <v>337</v>
      </c>
      <c r="N721" s="41">
        <f t="shared" si="297"/>
        <v>17.572900000000001</v>
      </c>
      <c r="O721" s="41">
        <f t="shared" si="299"/>
        <v>22.3475</v>
      </c>
      <c r="P721" s="41">
        <v>2273</v>
      </c>
      <c r="Q721" s="41">
        <v>2409</v>
      </c>
      <c r="R721" s="41">
        <v>2561</v>
      </c>
      <c r="S721" s="41">
        <v>3091</v>
      </c>
      <c r="T721" s="53">
        <v>3598</v>
      </c>
      <c r="U721" s="53">
        <f t="shared" si="300"/>
        <v>3598</v>
      </c>
      <c r="V721" s="44">
        <f t="shared" si="301"/>
        <v>0</v>
      </c>
      <c r="W721" s="54">
        <v>2580600</v>
      </c>
      <c r="X721" s="55">
        <v>1379985</v>
      </c>
      <c r="Y721" s="41">
        <v>3.3176257959496338</v>
      </c>
      <c r="Z721" s="41">
        <f t="shared" si="302"/>
        <v>1084.5105000000001</v>
      </c>
      <c r="AA721" s="41">
        <f t="shared" si="303"/>
        <v>0</v>
      </c>
      <c r="AB721" s="41">
        <f t="shared" si="304"/>
        <v>0.426315</v>
      </c>
      <c r="AC721" s="41" t="str">
        <f t="shared" si="305"/>
        <v/>
      </c>
      <c r="AD721" s="41" t="str">
        <f t="shared" si="306"/>
        <v/>
      </c>
      <c r="AE721" s="41" t="str">
        <f t="shared" si="307"/>
        <v/>
      </c>
      <c r="AF721" s="41" t="str">
        <f t="shared" si="308"/>
        <v/>
      </c>
      <c r="AG721" s="41">
        <f t="shared" si="309"/>
        <v>593.62763030999997</v>
      </c>
      <c r="AH721" s="41" t="str">
        <f t="shared" si="310"/>
        <v/>
      </c>
      <c r="AI721" s="41" t="str">
        <f t="shared" si="311"/>
        <v/>
      </c>
      <c r="AJ721" s="41" t="str">
        <f t="shared" si="312"/>
        <v/>
      </c>
      <c r="AK721" s="41" t="str">
        <f t="shared" si="313"/>
        <v/>
      </c>
      <c r="AL721" s="44">
        <f t="shared" si="314"/>
        <v>593.63</v>
      </c>
      <c r="AM721" s="44">
        <f t="shared" si="315"/>
        <v>671.42</v>
      </c>
      <c r="AN721" s="40">
        <f t="shared" si="316"/>
        <v>1370677</v>
      </c>
      <c r="AO721" s="45">
        <f t="shared" si="317"/>
        <v>2.8574476651868366E-2</v>
      </c>
      <c r="AP721" s="40">
        <f t="shared" si="318"/>
        <v>12453.785606043701</v>
      </c>
      <c r="AQ721" s="41">
        <v>0</v>
      </c>
      <c r="AR721" s="40">
        <f t="shared" si="319"/>
        <v>947295</v>
      </c>
      <c r="AS721" s="40">
        <f t="shared" si="320"/>
        <v>36800</v>
      </c>
      <c r="AT721" s="40">
        <f t="shared" si="321"/>
        <v>68999.25</v>
      </c>
      <c r="AU721" s="40">
        <f t="shared" si="322"/>
        <v>898041</v>
      </c>
      <c r="AV721" s="46">
        <f t="shared" si="323"/>
        <v>947295</v>
      </c>
      <c r="AW721" s="40">
        <f>AX721-AV721</f>
        <v>0</v>
      </c>
      <c r="AX721" s="59">
        <f>IF(D721&gt;AV721,AV721+(D721-AV721),AV721)</f>
        <v>947295</v>
      </c>
    </row>
    <row r="722" spans="1:50" ht="15" customHeight="1" x14ac:dyDescent="0.25">
      <c r="A722" s="51">
        <v>73</v>
      </c>
      <c r="B722" s="51">
        <v>1800</v>
      </c>
      <c r="C722" s="52" t="s">
        <v>559</v>
      </c>
      <c r="D722" s="39">
        <v>78849</v>
      </c>
      <c r="E722" s="40">
        <v>0</v>
      </c>
      <c r="F722" s="41">
        <v>320</v>
      </c>
      <c r="G722" s="40">
        <v>321</v>
      </c>
      <c r="H722" s="42">
        <v>2.524</v>
      </c>
      <c r="I722" s="41">
        <v>63</v>
      </c>
      <c r="J722" s="43">
        <f t="shared" si="298"/>
        <v>0.1963</v>
      </c>
      <c r="K722" s="41">
        <v>46</v>
      </c>
      <c r="L722" s="41">
        <v>128</v>
      </c>
      <c r="M722" s="41">
        <v>34</v>
      </c>
      <c r="N722" s="41">
        <f t="shared" si="297"/>
        <v>35.9375</v>
      </c>
      <c r="O722" s="41">
        <f t="shared" si="299"/>
        <v>26.5625</v>
      </c>
      <c r="P722" s="41">
        <v>307</v>
      </c>
      <c r="Q722" s="41">
        <v>302</v>
      </c>
      <c r="R722" s="41">
        <v>314</v>
      </c>
      <c r="S722" s="41">
        <v>352</v>
      </c>
      <c r="T722" s="57">
        <v>320</v>
      </c>
      <c r="U722" s="53">
        <f t="shared" si="300"/>
        <v>352</v>
      </c>
      <c r="V722" s="44">
        <f t="shared" si="301"/>
        <v>8.81</v>
      </c>
      <c r="W722" s="54">
        <v>175537</v>
      </c>
      <c r="X722" s="55">
        <v>109998</v>
      </c>
      <c r="Y722" s="41">
        <v>0.52451632980538909</v>
      </c>
      <c r="Z722" s="41">
        <f t="shared" si="302"/>
        <v>610.08590000000004</v>
      </c>
      <c r="AA722" s="41">
        <f t="shared" si="303"/>
        <v>0</v>
      </c>
      <c r="AB722" s="41">
        <f t="shared" si="304"/>
        <v>0.426315</v>
      </c>
      <c r="AC722" s="41" t="str">
        <f t="shared" si="305"/>
        <v/>
      </c>
      <c r="AD722" s="41" t="str">
        <f t="shared" si="306"/>
        <v/>
      </c>
      <c r="AE722" s="41">
        <f t="shared" si="307"/>
        <v>491.10699999999997</v>
      </c>
      <c r="AF722" s="41">
        <f t="shared" si="308"/>
        <v>491.10699999999997</v>
      </c>
      <c r="AG722" s="41">
        <f t="shared" si="309"/>
        <v>0</v>
      </c>
      <c r="AH722" s="41" t="str">
        <f t="shared" si="310"/>
        <v/>
      </c>
      <c r="AI722" s="41" t="str">
        <f t="shared" si="311"/>
        <v/>
      </c>
      <c r="AJ722" s="41" t="str">
        <f t="shared" si="312"/>
        <v/>
      </c>
      <c r="AK722" s="41" t="str">
        <f t="shared" si="313"/>
        <v/>
      </c>
      <c r="AL722" s="44">
        <f t="shared" si="314"/>
        <v>491.11</v>
      </c>
      <c r="AM722" s="44">
        <f t="shared" si="315"/>
        <v>555.46</v>
      </c>
      <c r="AN722" s="40">
        <f t="shared" si="316"/>
        <v>103469</v>
      </c>
      <c r="AO722" s="45">
        <f t="shared" si="317"/>
        <v>2.8574476651868366E-2</v>
      </c>
      <c r="AP722" s="40">
        <f t="shared" si="318"/>
        <v>703.5036151689992</v>
      </c>
      <c r="AQ722" s="41">
        <v>0</v>
      </c>
      <c r="AR722" s="40">
        <f t="shared" si="319"/>
        <v>79553</v>
      </c>
      <c r="AS722" s="40">
        <f t="shared" si="320"/>
        <v>3210</v>
      </c>
      <c r="AT722" s="40">
        <f t="shared" si="321"/>
        <v>5499.9000000000005</v>
      </c>
      <c r="AU722" s="40">
        <f t="shared" si="322"/>
        <v>75639</v>
      </c>
      <c r="AV722" s="46">
        <f t="shared" si="323"/>
        <v>79553</v>
      </c>
      <c r="AW722" s="40">
        <f>AX722-AV722</f>
        <v>0</v>
      </c>
      <c r="AX722" s="59">
        <f>IF(D722&gt;AV722,AV722+(D722-AV722),AV722)</f>
        <v>79553</v>
      </c>
    </row>
    <row r="723" spans="1:50" ht="15" customHeight="1" x14ac:dyDescent="0.25">
      <c r="A723" s="51">
        <v>73</v>
      </c>
      <c r="B723" s="51">
        <v>1900</v>
      </c>
      <c r="C723" s="52" t="s">
        <v>607</v>
      </c>
      <c r="D723" s="39">
        <v>771290</v>
      </c>
      <c r="E723" s="40">
        <v>0</v>
      </c>
      <c r="F723" s="41">
        <v>2432</v>
      </c>
      <c r="G723" s="40">
        <v>2530</v>
      </c>
      <c r="H723" s="42">
        <v>2.206</v>
      </c>
      <c r="I723" s="41">
        <v>1708</v>
      </c>
      <c r="J723" s="43">
        <f t="shared" si="298"/>
        <v>0.67510000000000003</v>
      </c>
      <c r="K723" s="41">
        <v>268</v>
      </c>
      <c r="L723" s="41">
        <v>1130</v>
      </c>
      <c r="M723" s="41">
        <v>268</v>
      </c>
      <c r="N723" s="41">
        <f t="shared" si="297"/>
        <v>23.716799999999999</v>
      </c>
      <c r="O723" s="41">
        <f t="shared" si="299"/>
        <v>23.716799999999999</v>
      </c>
      <c r="P723" s="41">
        <v>1920</v>
      </c>
      <c r="Q723" s="41">
        <v>2140</v>
      </c>
      <c r="R723" s="41">
        <v>2275</v>
      </c>
      <c r="S723" s="41">
        <v>2267</v>
      </c>
      <c r="T723" s="53">
        <v>2432</v>
      </c>
      <c r="U723" s="53">
        <f t="shared" si="300"/>
        <v>2432</v>
      </c>
      <c r="V723" s="44">
        <f t="shared" si="301"/>
        <v>0</v>
      </c>
      <c r="W723" s="54">
        <v>1939900</v>
      </c>
      <c r="X723" s="55">
        <v>761692</v>
      </c>
      <c r="Y723" s="41">
        <v>2.315013814735821</v>
      </c>
      <c r="Z723" s="41">
        <f t="shared" si="302"/>
        <v>1050.5337</v>
      </c>
      <c r="AA723" s="41">
        <f t="shared" si="303"/>
        <v>0</v>
      </c>
      <c r="AB723" s="41">
        <f t="shared" si="304"/>
        <v>0.426315</v>
      </c>
      <c r="AC723" s="41">
        <f t="shared" si="305"/>
        <v>0.06</v>
      </c>
      <c r="AD723" s="41" t="str">
        <f t="shared" si="306"/>
        <v/>
      </c>
      <c r="AE723" s="41" t="str">
        <f t="shared" si="307"/>
        <v/>
      </c>
      <c r="AF723" s="41" t="str">
        <f t="shared" si="308"/>
        <v/>
      </c>
      <c r="AG723" s="41">
        <f t="shared" si="309"/>
        <v>659.1896931199999</v>
      </c>
      <c r="AH723" s="41" t="str">
        <f t="shared" si="310"/>
        <v/>
      </c>
      <c r="AI723" s="41">
        <f t="shared" si="311"/>
        <v>631.75138158719994</v>
      </c>
      <c r="AJ723" s="41" t="str">
        <f t="shared" si="312"/>
        <v/>
      </c>
      <c r="AK723" s="41">
        <f t="shared" si="313"/>
        <v>1</v>
      </c>
      <c r="AL723" s="44">
        <f t="shared" si="314"/>
        <v>631.75</v>
      </c>
      <c r="AM723" s="44">
        <f t="shared" si="315"/>
        <v>714.53</v>
      </c>
      <c r="AN723" s="40">
        <f t="shared" si="316"/>
        <v>980752</v>
      </c>
      <c r="AO723" s="45">
        <f t="shared" si="317"/>
        <v>2.8574476651868366E-2</v>
      </c>
      <c r="AP723" s="40">
        <f t="shared" si="318"/>
        <v>5985.2670284536516</v>
      </c>
      <c r="AQ723" s="41">
        <v>0</v>
      </c>
      <c r="AR723" s="40">
        <f t="shared" si="319"/>
        <v>777275</v>
      </c>
      <c r="AS723" s="40">
        <f t="shared" si="320"/>
        <v>25300</v>
      </c>
      <c r="AT723" s="40">
        <f t="shared" si="321"/>
        <v>38084.6</v>
      </c>
      <c r="AU723" s="40">
        <f t="shared" si="322"/>
        <v>745990</v>
      </c>
      <c r="AV723" s="46">
        <f t="shared" si="323"/>
        <v>777275</v>
      </c>
      <c r="AW723" s="40">
        <f>AX723-AV723</f>
        <v>0</v>
      </c>
      <c r="AX723" s="59">
        <f>IF(D723&gt;AV723,AV723+(D723-AV723),AV723)</f>
        <v>777275</v>
      </c>
    </row>
    <row r="724" spans="1:50" ht="15" customHeight="1" x14ac:dyDescent="0.25">
      <c r="A724" s="51">
        <v>73</v>
      </c>
      <c r="B724" s="51">
        <v>2100</v>
      </c>
      <c r="C724" s="52" t="s">
        <v>649</v>
      </c>
      <c r="D724" s="39">
        <v>352672</v>
      </c>
      <c r="E724" s="40">
        <v>0</v>
      </c>
      <c r="F724" s="41">
        <v>1422</v>
      </c>
      <c r="G724" s="40">
        <v>1496</v>
      </c>
      <c r="H724" s="42">
        <v>2.427</v>
      </c>
      <c r="I724" s="41">
        <v>343</v>
      </c>
      <c r="J724" s="43">
        <f t="shared" si="298"/>
        <v>0.2293</v>
      </c>
      <c r="K724" s="41">
        <v>107</v>
      </c>
      <c r="L724" s="41">
        <v>666</v>
      </c>
      <c r="M724" s="41">
        <v>113</v>
      </c>
      <c r="N724" s="41">
        <f t="shared" si="297"/>
        <v>16.066099999999999</v>
      </c>
      <c r="O724" s="41">
        <f t="shared" si="299"/>
        <v>16.966999999999999</v>
      </c>
      <c r="P724" s="41">
        <v>866</v>
      </c>
      <c r="Q724" s="41">
        <v>867</v>
      </c>
      <c r="R724" s="41">
        <v>965</v>
      </c>
      <c r="S724" s="41">
        <v>1213</v>
      </c>
      <c r="T724" s="53">
        <v>1422</v>
      </c>
      <c r="U724" s="53">
        <f t="shared" si="300"/>
        <v>1422</v>
      </c>
      <c r="V724" s="44">
        <f t="shared" si="301"/>
        <v>0</v>
      </c>
      <c r="W724" s="54">
        <v>1175656</v>
      </c>
      <c r="X724" s="55">
        <v>688510</v>
      </c>
      <c r="Y724" s="41">
        <v>1.053643877886693</v>
      </c>
      <c r="Z724" s="41">
        <f t="shared" si="302"/>
        <v>1349.6021000000001</v>
      </c>
      <c r="AA724" s="41">
        <f t="shared" si="303"/>
        <v>0</v>
      </c>
      <c r="AB724" s="41">
        <f t="shared" si="304"/>
        <v>0.426315</v>
      </c>
      <c r="AC724" s="41" t="str">
        <f t="shared" si="305"/>
        <v/>
      </c>
      <c r="AD724" s="41" t="str">
        <f t="shared" si="306"/>
        <v/>
      </c>
      <c r="AE724" s="41">
        <f t="shared" si="307"/>
        <v>922.33199999999999</v>
      </c>
      <c r="AF724" s="41">
        <f t="shared" si="308"/>
        <v>630</v>
      </c>
      <c r="AG724" s="41">
        <f t="shared" si="309"/>
        <v>0</v>
      </c>
      <c r="AH724" s="41" t="str">
        <f t="shared" si="310"/>
        <v/>
      </c>
      <c r="AI724" s="41" t="str">
        <f t="shared" si="311"/>
        <v/>
      </c>
      <c r="AJ724" s="41" t="str">
        <f t="shared" si="312"/>
        <v/>
      </c>
      <c r="AK724" s="41" t="str">
        <f t="shared" si="313"/>
        <v/>
      </c>
      <c r="AL724" s="44">
        <f t="shared" si="314"/>
        <v>630</v>
      </c>
      <c r="AM724" s="44">
        <f t="shared" si="315"/>
        <v>712.55</v>
      </c>
      <c r="AN724" s="40">
        <f t="shared" si="316"/>
        <v>564775</v>
      </c>
      <c r="AO724" s="45">
        <f t="shared" si="317"/>
        <v>2.8574476651868366E-2</v>
      </c>
      <c r="AP724" s="40">
        <f t="shared" si="318"/>
        <v>6060.7322212912359</v>
      </c>
      <c r="AQ724" s="41">
        <v>0</v>
      </c>
      <c r="AR724" s="40">
        <f t="shared" si="319"/>
        <v>358733</v>
      </c>
      <c r="AS724" s="40">
        <f t="shared" si="320"/>
        <v>14960</v>
      </c>
      <c r="AT724" s="40">
        <f t="shared" si="321"/>
        <v>34425.5</v>
      </c>
      <c r="AU724" s="40">
        <f t="shared" si="322"/>
        <v>337712</v>
      </c>
      <c r="AV724" s="46">
        <f t="shared" si="323"/>
        <v>358733</v>
      </c>
      <c r="AW724" s="40">
        <f>AX724-AV724</f>
        <v>0</v>
      </c>
      <c r="AX724" s="59">
        <f>IF(D724&gt;AV724,AV724+(D724-AV724),AV724)</f>
        <v>358733</v>
      </c>
    </row>
    <row r="725" spans="1:50" ht="15" customHeight="1" x14ac:dyDescent="0.25">
      <c r="A725" s="51">
        <v>73</v>
      </c>
      <c r="B725" s="51">
        <v>2200</v>
      </c>
      <c r="C725" s="52" t="s">
        <v>656</v>
      </c>
      <c r="D725" s="39">
        <v>230781</v>
      </c>
      <c r="E725" s="40">
        <v>0</v>
      </c>
      <c r="F725" s="41">
        <v>2448</v>
      </c>
      <c r="G725" s="40">
        <v>2593</v>
      </c>
      <c r="H725" s="42">
        <v>2.7149999999999999</v>
      </c>
      <c r="I725" s="41">
        <v>422</v>
      </c>
      <c r="J725" s="43">
        <f t="shared" si="298"/>
        <v>0.16270000000000001</v>
      </c>
      <c r="K725" s="41">
        <v>139</v>
      </c>
      <c r="L725" s="41">
        <v>1127</v>
      </c>
      <c r="M725" s="41">
        <v>261</v>
      </c>
      <c r="N725" s="41">
        <f t="shared" si="297"/>
        <v>12.333600000000001</v>
      </c>
      <c r="O725" s="41">
        <f t="shared" si="299"/>
        <v>23.158799999999999</v>
      </c>
      <c r="P725" s="41">
        <v>367</v>
      </c>
      <c r="Q725" s="41">
        <v>717</v>
      </c>
      <c r="R725" s="41">
        <v>658</v>
      </c>
      <c r="S725" s="41">
        <v>1253</v>
      </c>
      <c r="T725" s="53">
        <v>2448</v>
      </c>
      <c r="U725" s="53">
        <f t="shared" si="300"/>
        <v>2448</v>
      </c>
      <c r="V725" s="44">
        <f t="shared" si="301"/>
        <v>0</v>
      </c>
      <c r="W725" s="54">
        <v>3422719</v>
      </c>
      <c r="X725" s="55">
        <v>1652069</v>
      </c>
      <c r="Y725" s="41">
        <v>30.174743280663847</v>
      </c>
      <c r="Z725" s="41">
        <f t="shared" si="302"/>
        <v>81.127499999999998</v>
      </c>
      <c r="AA725" s="41">
        <f t="shared" si="303"/>
        <v>0</v>
      </c>
      <c r="AB725" s="41">
        <f t="shared" si="304"/>
        <v>0.426315</v>
      </c>
      <c r="AC725" s="41">
        <f t="shared" si="305"/>
        <v>0.186</v>
      </c>
      <c r="AD725" s="41" t="str">
        <f t="shared" si="306"/>
        <v/>
      </c>
      <c r="AE725" s="41" t="str">
        <f t="shared" si="307"/>
        <v/>
      </c>
      <c r="AF725" s="41" t="str">
        <f t="shared" si="308"/>
        <v/>
      </c>
      <c r="AG725" s="41">
        <f t="shared" si="309"/>
        <v>561.9228366399999</v>
      </c>
      <c r="AH725" s="41" t="str">
        <f t="shared" si="310"/>
        <v/>
      </c>
      <c r="AI725" s="41">
        <f t="shared" si="311"/>
        <v>617.33764761504005</v>
      </c>
      <c r="AJ725" s="41" t="str">
        <f t="shared" si="312"/>
        <v/>
      </c>
      <c r="AK725" s="41">
        <f t="shared" si="313"/>
        <v>1</v>
      </c>
      <c r="AL725" s="44">
        <f t="shared" si="314"/>
        <v>617.34</v>
      </c>
      <c r="AM725" s="44">
        <f t="shared" si="315"/>
        <v>698.23</v>
      </c>
      <c r="AN725" s="40">
        <f t="shared" si="316"/>
        <v>351354</v>
      </c>
      <c r="AO725" s="45">
        <f t="shared" si="317"/>
        <v>2.8574476651868366E-2</v>
      </c>
      <c r="AP725" s="40">
        <f t="shared" si="318"/>
        <v>3445.3103733457247</v>
      </c>
      <c r="AQ725" s="41">
        <v>0</v>
      </c>
      <c r="AR725" s="40">
        <f t="shared" si="319"/>
        <v>234226</v>
      </c>
      <c r="AS725" s="40">
        <f t="shared" si="320"/>
        <v>25930</v>
      </c>
      <c r="AT725" s="40">
        <f t="shared" si="321"/>
        <v>82603.450000000012</v>
      </c>
      <c r="AU725" s="40">
        <f t="shared" si="322"/>
        <v>204851</v>
      </c>
      <c r="AV725" s="46">
        <f t="shared" si="323"/>
        <v>234226</v>
      </c>
      <c r="AW725" s="40">
        <f>AX725-AV725</f>
        <v>0</v>
      </c>
      <c r="AX725" s="59">
        <f>IF(D725&gt;AV725,AV725+(D725-AV725),AV725)</f>
        <v>234226</v>
      </c>
    </row>
    <row r="726" spans="1:50" ht="15" customHeight="1" x14ac:dyDescent="0.25">
      <c r="A726" s="51">
        <v>73</v>
      </c>
      <c r="B726" s="51">
        <v>2300</v>
      </c>
      <c r="C726" s="52" t="s">
        <v>660</v>
      </c>
      <c r="D726" s="39">
        <v>18994</v>
      </c>
      <c r="E726" s="40">
        <v>0</v>
      </c>
      <c r="F726" s="41">
        <v>102</v>
      </c>
      <c r="G726" s="40">
        <v>107</v>
      </c>
      <c r="H726" s="42">
        <v>2.14</v>
      </c>
      <c r="I726" s="41">
        <v>0</v>
      </c>
      <c r="J726" s="43">
        <f t="shared" si="298"/>
        <v>0</v>
      </c>
      <c r="K726" s="41">
        <v>16</v>
      </c>
      <c r="L726" s="41">
        <v>53</v>
      </c>
      <c r="M726" s="41">
        <v>11</v>
      </c>
      <c r="N726" s="41">
        <f t="shared" si="297"/>
        <v>30.188700000000001</v>
      </c>
      <c r="O726" s="41">
        <f t="shared" si="299"/>
        <v>20.7547</v>
      </c>
      <c r="P726" s="41">
        <v>195</v>
      </c>
      <c r="Q726" s="41">
        <v>154</v>
      </c>
      <c r="R726" s="41">
        <v>141</v>
      </c>
      <c r="S726" s="41">
        <v>116</v>
      </c>
      <c r="T726" s="57">
        <v>102</v>
      </c>
      <c r="U726" s="53">
        <f t="shared" si="300"/>
        <v>195</v>
      </c>
      <c r="V726" s="44">
        <f t="shared" si="301"/>
        <v>45.13</v>
      </c>
      <c r="W726" s="54">
        <v>62709</v>
      </c>
      <c r="X726" s="55">
        <v>28000</v>
      </c>
      <c r="Y726" s="41">
        <v>0.6391400269035995</v>
      </c>
      <c r="Z726" s="41">
        <f t="shared" si="302"/>
        <v>159.58940000000001</v>
      </c>
      <c r="AA726" s="41">
        <f t="shared" si="303"/>
        <v>0</v>
      </c>
      <c r="AB726" s="41">
        <f t="shared" si="304"/>
        <v>0.426315</v>
      </c>
      <c r="AC726" s="41" t="str">
        <f t="shared" si="305"/>
        <v/>
      </c>
      <c r="AD726" s="41" t="str">
        <f t="shared" si="306"/>
        <v/>
      </c>
      <c r="AE726" s="41">
        <f t="shared" si="307"/>
        <v>412.56900000000002</v>
      </c>
      <c r="AF726" s="41">
        <f t="shared" si="308"/>
        <v>412.56900000000002</v>
      </c>
      <c r="AG726" s="41">
        <f t="shared" si="309"/>
        <v>0</v>
      </c>
      <c r="AH726" s="41" t="str">
        <f t="shared" si="310"/>
        <v/>
      </c>
      <c r="AI726" s="41" t="str">
        <f t="shared" si="311"/>
        <v/>
      </c>
      <c r="AJ726" s="41" t="str">
        <f t="shared" si="312"/>
        <v/>
      </c>
      <c r="AK726" s="41" t="str">
        <f t="shared" si="313"/>
        <v/>
      </c>
      <c r="AL726" s="44">
        <f t="shared" si="314"/>
        <v>412.57</v>
      </c>
      <c r="AM726" s="44">
        <f t="shared" si="315"/>
        <v>466.63</v>
      </c>
      <c r="AN726" s="40">
        <f t="shared" si="316"/>
        <v>23196</v>
      </c>
      <c r="AO726" s="45">
        <f t="shared" si="317"/>
        <v>2.8574476651868366E-2</v>
      </c>
      <c r="AP726" s="40">
        <f t="shared" si="318"/>
        <v>120.06995089115088</v>
      </c>
      <c r="AQ726" s="41">
        <v>0</v>
      </c>
      <c r="AR726" s="40">
        <f t="shared" si="319"/>
        <v>19114</v>
      </c>
      <c r="AS726" s="40">
        <f t="shared" si="320"/>
        <v>1070</v>
      </c>
      <c r="AT726" s="40">
        <f t="shared" si="321"/>
        <v>1400</v>
      </c>
      <c r="AU726" s="40">
        <f t="shared" si="322"/>
        <v>17924</v>
      </c>
      <c r="AV726" s="46">
        <f t="shared" si="323"/>
        <v>19114</v>
      </c>
      <c r="AW726" s="40">
        <f>AX726-AV726</f>
        <v>0</v>
      </c>
      <c r="AX726" s="59">
        <f>IF(D726&gt;AV726,AV726+(D726-AV726),AV726)</f>
        <v>19114</v>
      </c>
    </row>
    <row r="727" spans="1:50" ht="15" customHeight="1" x14ac:dyDescent="0.25">
      <c r="A727" s="51">
        <v>73</v>
      </c>
      <c r="B727" s="51">
        <v>2400</v>
      </c>
      <c r="C727" s="52" t="s">
        <v>716</v>
      </c>
      <c r="D727" s="39">
        <v>12541</v>
      </c>
      <c r="E727" s="40">
        <v>0</v>
      </c>
      <c r="F727" s="41">
        <v>86</v>
      </c>
      <c r="G727" s="40">
        <v>90</v>
      </c>
      <c r="H727" s="42">
        <v>2.903</v>
      </c>
      <c r="I727" s="41">
        <v>0</v>
      </c>
      <c r="J727" s="43">
        <f t="shared" si="298"/>
        <v>0</v>
      </c>
      <c r="K727" s="41">
        <v>8</v>
      </c>
      <c r="L727" s="41">
        <v>31</v>
      </c>
      <c r="M727" s="41">
        <v>7</v>
      </c>
      <c r="N727" s="41">
        <f t="shared" si="297"/>
        <v>25.8065</v>
      </c>
      <c r="O727" s="41">
        <f t="shared" si="299"/>
        <v>22.5806</v>
      </c>
      <c r="P727" s="41">
        <v>66</v>
      </c>
      <c r="Q727" s="41">
        <v>78</v>
      </c>
      <c r="R727" s="41">
        <v>81</v>
      </c>
      <c r="S727" s="41">
        <v>90</v>
      </c>
      <c r="T727" s="57">
        <v>86</v>
      </c>
      <c r="U727" s="53">
        <f t="shared" si="300"/>
        <v>90</v>
      </c>
      <c r="V727" s="44">
        <f t="shared" si="301"/>
        <v>0</v>
      </c>
      <c r="W727" s="54">
        <v>42647</v>
      </c>
      <c r="X727" s="55">
        <v>2665</v>
      </c>
      <c r="Y727" s="41">
        <v>0.49093586533991662</v>
      </c>
      <c r="Z727" s="41">
        <f t="shared" si="302"/>
        <v>175.1756</v>
      </c>
      <c r="AA727" s="41">
        <f t="shared" si="303"/>
        <v>0</v>
      </c>
      <c r="AB727" s="41">
        <f t="shared" si="304"/>
        <v>0.426315</v>
      </c>
      <c r="AC727" s="41" t="str">
        <f t="shared" si="305"/>
        <v/>
      </c>
      <c r="AD727" s="41" t="str">
        <f t="shared" si="306"/>
        <v/>
      </c>
      <c r="AE727" s="41">
        <f t="shared" si="307"/>
        <v>410</v>
      </c>
      <c r="AF727" s="41">
        <f t="shared" si="308"/>
        <v>410</v>
      </c>
      <c r="AG727" s="41">
        <f t="shared" si="309"/>
        <v>0</v>
      </c>
      <c r="AH727" s="41" t="str">
        <f t="shared" si="310"/>
        <v/>
      </c>
      <c r="AI727" s="41" t="str">
        <f t="shared" si="311"/>
        <v/>
      </c>
      <c r="AJ727" s="41" t="str">
        <f t="shared" si="312"/>
        <v/>
      </c>
      <c r="AK727" s="41" t="str">
        <f t="shared" si="313"/>
        <v/>
      </c>
      <c r="AL727" s="44">
        <f t="shared" si="314"/>
        <v>410</v>
      </c>
      <c r="AM727" s="44">
        <f t="shared" si="315"/>
        <v>463.72</v>
      </c>
      <c r="AN727" s="40">
        <f t="shared" si="316"/>
        <v>23554</v>
      </c>
      <c r="AO727" s="45">
        <f t="shared" si="317"/>
        <v>2.8574476651868366E-2</v>
      </c>
      <c r="AP727" s="40">
        <f t="shared" si="318"/>
        <v>314.69071136702632</v>
      </c>
      <c r="AQ727" s="41">
        <v>0</v>
      </c>
      <c r="AR727" s="40">
        <f t="shared" si="319"/>
        <v>12856</v>
      </c>
      <c r="AS727" s="40">
        <f t="shared" si="320"/>
        <v>900</v>
      </c>
      <c r="AT727" s="40">
        <f t="shared" si="321"/>
        <v>133.25</v>
      </c>
      <c r="AU727" s="40">
        <f t="shared" si="322"/>
        <v>12408</v>
      </c>
      <c r="AV727" s="46">
        <f t="shared" si="323"/>
        <v>12856</v>
      </c>
      <c r="AW727" s="40">
        <f>AX727-AV727</f>
        <v>0</v>
      </c>
      <c r="AX727" s="59">
        <f>IF(D727&gt;AV727,AV727+(D727-AV727),AV727)</f>
        <v>12856</v>
      </c>
    </row>
    <row r="728" spans="1:50" ht="15" customHeight="1" x14ac:dyDescent="0.25">
      <c r="A728" s="51">
        <v>73</v>
      </c>
      <c r="B728" s="51">
        <v>2600</v>
      </c>
      <c r="C728" s="52" t="s">
        <v>724</v>
      </c>
      <c r="D728" s="39">
        <v>1197873</v>
      </c>
      <c r="E728" s="40">
        <v>0</v>
      </c>
      <c r="F728" s="41">
        <v>6534</v>
      </c>
      <c r="G728" s="40">
        <v>7342</v>
      </c>
      <c r="H728" s="42">
        <v>2.6389999999999998</v>
      </c>
      <c r="I728" s="41">
        <v>2236</v>
      </c>
      <c r="J728" s="43">
        <f t="shared" si="298"/>
        <v>0.30449999999999999</v>
      </c>
      <c r="K728" s="41">
        <v>55</v>
      </c>
      <c r="L728" s="41">
        <v>2004</v>
      </c>
      <c r="M728" s="41">
        <v>373</v>
      </c>
      <c r="N728" s="41">
        <f t="shared" si="297"/>
        <v>2.7444999999999999</v>
      </c>
      <c r="O728" s="41">
        <f t="shared" si="299"/>
        <v>18.6128</v>
      </c>
      <c r="P728" s="41">
        <v>1786</v>
      </c>
      <c r="Q728" s="41">
        <v>2994</v>
      </c>
      <c r="R728" s="41">
        <v>3294</v>
      </c>
      <c r="S728" s="41">
        <v>4681</v>
      </c>
      <c r="T728" s="53">
        <v>6534</v>
      </c>
      <c r="U728" s="53">
        <f t="shared" si="300"/>
        <v>6534</v>
      </c>
      <c r="V728" s="44">
        <f t="shared" si="301"/>
        <v>0</v>
      </c>
      <c r="W728" s="54">
        <v>5548771</v>
      </c>
      <c r="X728" s="55">
        <v>2893011</v>
      </c>
      <c r="Y728" s="41">
        <v>3.8894794107154165</v>
      </c>
      <c r="Z728" s="41">
        <f t="shared" si="302"/>
        <v>1679.9163000000001</v>
      </c>
      <c r="AA728" s="41">
        <f t="shared" si="303"/>
        <v>0</v>
      </c>
      <c r="AB728" s="41">
        <f t="shared" si="304"/>
        <v>0.426315</v>
      </c>
      <c r="AC728" s="41" t="str">
        <f t="shared" si="305"/>
        <v/>
      </c>
      <c r="AD728" s="41" t="str">
        <f t="shared" si="306"/>
        <v/>
      </c>
      <c r="AE728" s="41" t="str">
        <f t="shared" si="307"/>
        <v/>
      </c>
      <c r="AF728" s="41" t="str">
        <f t="shared" si="308"/>
        <v/>
      </c>
      <c r="AG728" s="41">
        <f t="shared" si="309"/>
        <v>511.19812075000004</v>
      </c>
      <c r="AH728" s="41" t="str">
        <f t="shared" si="310"/>
        <v/>
      </c>
      <c r="AI728" s="41" t="str">
        <f t="shared" si="311"/>
        <v/>
      </c>
      <c r="AJ728" s="41" t="str">
        <f t="shared" si="312"/>
        <v/>
      </c>
      <c r="AK728" s="41" t="str">
        <f t="shared" si="313"/>
        <v/>
      </c>
      <c r="AL728" s="44">
        <f t="shared" si="314"/>
        <v>511.2</v>
      </c>
      <c r="AM728" s="44">
        <f t="shared" si="315"/>
        <v>578.17999999999995</v>
      </c>
      <c r="AN728" s="40">
        <f t="shared" si="316"/>
        <v>1879473</v>
      </c>
      <c r="AO728" s="45">
        <f t="shared" si="317"/>
        <v>2.8574476651868366E-2</v>
      </c>
      <c r="AP728" s="40">
        <f t="shared" si="318"/>
        <v>19476.363285913478</v>
      </c>
      <c r="AQ728" s="41">
        <v>0</v>
      </c>
      <c r="AR728" s="40">
        <f t="shared" si="319"/>
        <v>1217349</v>
      </c>
      <c r="AS728" s="40">
        <f t="shared" si="320"/>
        <v>73420</v>
      </c>
      <c r="AT728" s="40">
        <f t="shared" si="321"/>
        <v>144650.55000000002</v>
      </c>
      <c r="AU728" s="40">
        <f t="shared" si="322"/>
        <v>1124453</v>
      </c>
      <c r="AV728" s="46">
        <f t="shared" si="323"/>
        <v>1217349</v>
      </c>
      <c r="AW728" s="40">
        <f>AX728-AV728</f>
        <v>0</v>
      </c>
      <c r="AX728" s="59">
        <f>IF(D728&gt;AV728,AV728+(D728-AV728),AV728)</f>
        <v>1217349</v>
      </c>
    </row>
    <row r="729" spans="1:50" ht="15" customHeight="1" x14ac:dyDescent="0.25">
      <c r="A729" s="51">
        <v>73</v>
      </c>
      <c r="B729" s="51">
        <v>2700</v>
      </c>
      <c r="C729" s="52" t="s">
        <v>726</v>
      </c>
      <c r="D729" s="39">
        <v>51887</v>
      </c>
      <c r="E729" s="40">
        <v>0</v>
      </c>
      <c r="F729" s="41">
        <v>308</v>
      </c>
      <c r="G729" s="40">
        <v>345</v>
      </c>
      <c r="H729" s="42">
        <v>2.556</v>
      </c>
      <c r="I729" s="41">
        <v>223</v>
      </c>
      <c r="J729" s="43">
        <f t="shared" si="298"/>
        <v>0.64639999999999997</v>
      </c>
      <c r="K729" s="41">
        <v>22</v>
      </c>
      <c r="L729" s="41">
        <v>132</v>
      </c>
      <c r="M729" s="41">
        <v>34</v>
      </c>
      <c r="N729" s="41">
        <f t="shared" si="297"/>
        <v>16.666700000000002</v>
      </c>
      <c r="O729" s="41">
        <f t="shared" si="299"/>
        <v>25.757600000000004</v>
      </c>
      <c r="P729" s="41">
        <v>188</v>
      </c>
      <c r="Q729" s="41">
        <v>220</v>
      </c>
      <c r="R729" s="41">
        <v>274</v>
      </c>
      <c r="S729" s="41">
        <v>278</v>
      </c>
      <c r="T729" s="57">
        <v>308</v>
      </c>
      <c r="U729" s="53">
        <f t="shared" si="300"/>
        <v>308</v>
      </c>
      <c r="V729" s="44">
        <f t="shared" si="301"/>
        <v>0</v>
      </c>
      <c r="W729" s="54">
        <v>303308</v>
      </c>
      <c r="X729" s="55">
        <v>180001</v>
      </c>
      <c r="Y729" s="41">
        <v>0.86084800392897576</v>
      </c>
      <c r="Z729" s="41">
        <f t="shared" si="302"/>
        <v>357.7867</v>
      </c>
      <c r="AA729" s="41">
        <f t="shared" si="303"/>
        <v>0</v>
      </c>
      <c r="AB729" s="41">
        <f t="shared" si="304"/>
        <v>0.426315</v>
      </c>
      <c r="AC729" s="41" t="str">
        <f t="shared" si="305"/>
        <v/>
      </c>
      <c r="AD729" s="41" t="str">
        <f t="shared" si="306"/>
        <v/>
      </c>
      <c r="AE729" s="41">
        <f t="shared" si="307"/>
        <v>499.91499999999996</v>
      </c>
      <c r="AF729" s="41">
        <f t="shared" si="308"/>
        <v>499.91499999999996</v>
      </c>
      <c r="AG729" s="41">
        <f t="shared" si="309"/>
        <v>0</v>
      </c>
      <c r="AH729" s="41" t="str">
        <f t="shared" si="310"/>
        <v/>
      </c>
      <c r="AI729" s="41" t="str">
        <f t="shared" si="311"/>
        <v/>
      </c>
      <c r="AJ729" s="41" t="str">
        <f t="shared" si="312"/>
        <v/>
      </c>
      <c r="AK729" s="41" t="str">
        <f t="shared" si="313"/>
        <v/>
      </c>
      <c r="AL729" s="44">
        <f t="shared" si="314"/>
        <v>499.92</v>
      </c>
      <c r="AM729" s="44">
        <f t="shared" si="315"/>
        <v>565.42999999999995</v>
      </c>
      <c r="AN729" s="40">
        <f t="shared" si="316"/>
        <v>65769</v>
      </c>
      <c r="AO729" s="45">
        <f t="shared" si="317"/>
        <v>2.8574476651868366E-2</v>
      </c>
      <c r="AP729" s="40">
        <f t="shared" si="318"/>
        <v>396.67088488123665</v>
      </c>
      <c r="AQ729" s="41">
        <v>0</v>
      </c>
      <c r="AR729" s="40">
        <f t="shared" si="319"/>
        <v>52284</v>
      </c>
      <c r="AS729" s="40">
        <f t="shared" si="320"/>
        <v>3450</v>
      </c>
      <c r="AT729" s="40">
        <f t="shared" si="321"/>
        <v>9000.0500000000011</v>
      </c>
      <c r="AU729" s="40">
        <f t="shared" si="322"/>
        <v>48437</v>
      </c>
      <c r="AV729" s="46">
        <f t="shared" si="323"/>
        <v>52284</v>
      </c>
      <c r="AW729" s="40">
        <f>AX729-AV729</f>
        <v>0</v>
      </c>
      <c r="AX729" s="59">
        <f>IF(D729&gt;AV729,AV729+(D729-AV729),AV729)</f>
        <v>52284</v>
      </c>
    </row>
    <row r="730" spans="1:50" ht="15" customHeight="1" x14ac:dyDescent="0.25">
      <c r="A730" s="51">
        <v>73</v>
      </c>
      <c r="B730" s="51">
        <v>2800</v>
      </c>
      <c r="C730" s="52" t="s">
        <v>732</v>
      </c>
      <c r="D730" s="39">
        <v>570</v>
      </c>
      <c r="E730" s="40">
        <v>0</v>
      </c>
      <c r="F730" s="41">
        <v>68</v>
      </c>
      <c r="G730" s="40">
        <v>77</v>
      </c>
      <c r="H730" s="42">
        <v>2.4060000000000001</v>
      </c>
      <c r="I730" s="41">
        <v>0</v>
      </c>
      <c r="J730" s="43">
        <f t="shared" si="298"/>
        <v>0</v>
      </c>
      <c r="K730" s="41">
        <v>5</v>
      </c>
      <c r="L730" s="41">
        <v>27</v>
      </c>
      <c r="M730" s="41">
        <v>5</v>
      </c>
      <c r="N730" s="41">
        <f t="shared" si="297"/>
        <v>18.5185</v>
      </c>
      <c r="O730" s="41">
        <f t="shared" si="299"/>
        <v>18.5185</v>
      </c>
      <c r="P730" s="41">
        <v>93</v>
      </c>
      <c r="Q730" s="41">
        <v>77</v>
      </c>
      <c r="R730" s="41">
        <v>75</v>
      </c>
      <c r="S730" s="41">
        <v>44</v>
      </c>
      <c r="T730" s="57">
        <v>68</v>
      </c>
      <c r="U730" s="53">
        <f t="shared" si="300"/>
        <v>93</v>
      </c>
      <c r="V730" s="44">
        <f t="shared" si="301"/>
        <v>17.2</v>
      </c>
      <c r="W730" s="54">
        <v>75979</v>
      </c>
      <c r="X730" s="55">
        <v>20612</v>
      </c>
      <c r="Y730" s="41">
        <v>0.38764928640596019</v>
      </c>
      <c r="Z730" s="41">
        <f t="shared" si="302"/>
        <v>175.41630000000001</v>
      </c>
      <c r="AA730" s="41">
        <f t="shared" si="303"/>
        <v>0</v>
      </c>
      <c r="AB730" s="41">
        <f t="shared" si="304"/>
        <v>0.426315</v>
      </c>
      <c r="AC730" s="41" t="str">
        <f t="shared" si="305"/>
        <v/>
      </c>
      <c r="AD730" s="41" t="str">
        <f t="shared" si="306"/>
        <v/>
      </c>
      <c r="AE730" s="41">
        <f t="shared" si="307"/>
        <v>410</v>
      </c>
      <c r="AF730" s="41">
        <f t="shared" si="308"/>
        <v>410</v>
      </c>
      <c r="AG730" s="41">
        <f t="shared" si="309"/>
        <v>0</v>
      </c>
      <c r="AH730" s="41" t="str">
        <f t="shared" si="310"/>
        <v/>
      </c>
      <c r="AI730" s="41" t="str">
        <f t="shared" si="311"/>
        <v/>
      </c>
      <c r="AJ730" s="41" t="str">
        <f t="shared" si="312"/>
        <v/>
      </c>
      <c r="AK730" s="41" t="str">
        <f t="shared" si="313"/>
        <v/>
      </c>
      <c r="AL730" s="44">
        <f t="shared" si="314"/>
        <v>410</v>
      </c>
      <c r="AM730" s="44">
        <f t="shared" si="315"/>
        <v>463.72</v>
      </c>
      <c r="AN730" s="40">
        <f t="shared" si="316"/>
        <v>3315</v>
      </c>
      <c r="AO730" s="45">
        <f t="shared" si="317"/>
        <v>2.8574476651868366E-2</v>
      </c>
      <c r="AP730" s="40">
        <f t="shared" si="318"/>
        <v>78.436938409378669</v>
      </c>
      <c r="AQ730" s="41">
        <v>0</v>
      </c>
      <c r="AR730" s="40">
        <f t="shared" si="319"/>
        <v>648</v>
      </c>
      <c r="AS730" s="40">
        <f t="shared" si="320"/>
        <v>770</v>
      </c>
      <c r="AT730" s="40">
        <f t="shared" si="321"/>
        <v>1030.6000000000001</v>
      </c>
      <c r="AU730" s="40">
        <f t="shared" si="322"/>
        <v>-200</v>
      </c>
      <c r="AV730" s="46">
        <f t="shared" si="323"/>
        <v>648</v>
      </c>
      <c r="AW730" s="40">
        <f>AX730-AV730</f>
        <v>0</v>
      </c>
      <c r="AX730" s="59">
        <f>IF(D730&gt;AV730,AV730+(D730-AV730),AV730)</f>
        <v>648</v>
      </c>
    </row>
    <row r="731" spans="1:50" ht="15" customHeight="1" x14ac:dyDescent="0.25">
      <c r="A731" s="51">
        <v>73</v>
      </c>
      <c r="B731" s="51">
        <v>2900</v>
      </c>
      <c r="C731" s="52" t="s">
        <v>733</v>
      </c>
      <c r="D731" s="39">
        <v>191399</v>
      </c>
      <c r="E731" s="40">
        <v>0</v>
      </c>
      <c r="F731" s="41">
        <v>851</v>
      </c>
      <c r="G731" s="40">
        <v>889</v>
      </c>
      <c r="H731" s="42">
        <v>2.8039999999999998</v>
      </c>
      <c r="I731" s="41">
        <v>142</v>
      </c>
      <c r="J731" s="43">
        <f t="shared" si="298"/>
        <v>0.15970000000000001</v>
      </c>
      <c r="K731" s="41">
        <v>34</v>
      </c>
      <c r="L731" s="41">
        <v>351</v>
      </c>
      <c r="M731" s="41">
        <v>40</v>
      </c>
      <c r="N731" s="41">
        <f t="shared" si="297"/>
        <v>9.6865999999999985</v>
      </c>
      <c r="O731" s="41">
        <f t="shared" si="299"/>
        <v>11.396000000000001</v>
      </c>
      <c r="P731" s="41">
        <v>331</v>
      </c>
      <c r="Q731" s="41">
        <v>453</v>
      </c>
      <c r="R731" s="41">
        <v>607</v>
      </c>
      <c r="S731" s="41">
        <v>860</v>
      </c>
      <c r="T731" s="57">
        <v>851</v>
      </c>
      <c r="U731" s="53">
        <f t="shared" si="300"/>
        <v>860</v>
      </c>
      <c r="V731" s="44">
        <f t="shared" si="301"/>
        <v>0</v>
      </c>
      <c r="W731" s="54">
        <v>664478</v>
      </c>
      <c r="X731" s="55">
        <v>225555</v>
      </c>
      <c r="Y731" s="41">
        <v>3.6811630015274202</v>
      </c>
      <c r="Z731" s="41">
        <f t="shared" si="302"/>
        <v>231.17689999999999</v>
      </c>
      <c r="AA731" s="41">
        <f t="shared" si="303"/>
        <v>0</v>
      </c>
      <c r="AB731" s="41">
        <f t="shared" si="304"/>
        <v>0.426315</v>
      </c>
      <c r="AC731" s="41" t="str">
        <f t="shared" si="305"/>
        <v/>
      </c>
      <c r="AD731" s="41" t="str">
        <f t="shared" si="306"/>
        <v/>
      </c>
      <c r="AE731" s="41">
        <f t="shared" si="307"/>
        <v>699.56299999999999</v>
      </c>
      <c r="AF731" s="41">
        <f t="shared" si="308"/>
        <v>630</v>
      </c>
      <c r="AG731" s="41">
        <f t="shared" si="309"/>
        <v>0</v>
      </c>
      <c r="AH731" s="41" t="str">
        <f t="shared" si="310"/>
        <v/>
      </c>
      <c r="AI731" s="41" t="str">
        <f t="shared" si="311"/>
        <v/>
      </c>
      <c r="AJ731" s="41" t="str">
        <f t="shared" si="312"/>
        <v/>
      </c>
      <c r="AK731" s="41" t="str">
        <f t="shared" si="313"/>
        <v/>
      </c>
      <c r="AL731" s="44">
        <f t="shared" si="314"/>
        <v>630</v>
      </c>
      <c r="AM731" s="44">
        <f t="shared" si="315"/>
        <v>712.55</v>
      </c>
      <c r="AN731" s="40">
        <f t="shared" si="316"/>
        <v>350180</v>
      </c>
      <c r="AO731" s="45">
        <f t="shared" si="317"/>
        <v>2.8574476651868366E-2</v>
      </c>
      <c r="AP731" s="40">
        <f t="shared" si="318"/>
        <v>4537.0839772603113</v>
      </c>
      <c r="AQ731" s="41">
        <v>0</v>
      </c>
      <c r="AR731" s="40">
        <f t="shared" si="319"/>
        <v>195936</v>
      </c>
      <c r="AS731" s="40">
        <f t="shared" si="320"/>
        <v>8890</v>
      </c>
      <c r="AT731" s="40">
        <f t="shared" si="321"/>
        <v>11277.75</v>
      </c>
      <c r="AU731" s="40">
        <f t="shared" si="322"/>
        <v>182509</v>
      </c>
      <c r="AV731" s="46">
        <f t="shared" si="323"/>
        <v>195936</v>
      </c>
      <c r="AW731" s="40">
        <f>AX731-AV731</f>
        <v>0</v>
      </c>
      <c r="AX731" s="59">
        <f>IF(D731&gt;AV731,AV731+(D731-AV731),AV731)</f>
        <v>195936</v>
      </c>
    </row>
    <row r="732" spans="1:50" ht="15" customHeight="1" x14ac:dyDescent="0.25">
      <c r="A732" s="51">
        <v>73</v>
      </c>
      <c r="B732" s="51">
        <v>3100</v>
      </c>
      <c r="C732" s="52" t="s">
        <v>684</v>
      </c>
      <c r="D732" s="39">
        <v>1210014</v>
      </c>
      <c r="E732" s="40">
        <v>0</v>
      </c>
      <c r="F732" s="41">
        <v>4317</v>
      </c>
      <c r="G732" s="40">
        <v>4573</v>
      </c>
      <c r="H732" s="42">
        <v>2.2909999999999999</v>
      </c>
      <c r="I732" s="41">
        <v>3056</v>
      </c>
      <c r="J732" s="43">
        <f t="shared" si="298"/>
        <v>0.66830000000000001</v>
      </c>
      <c r="K732" s="41">
        <v>507</v>
      </c>
      <c r="L732" s="41">
        <v>1975</v>
      </c>
      <c r="M732" s="41">
        <v>622</v>
      </c>
      <c r="N732" s="41">
        <f t="shared" si="297"/>
        <v>25.670900000000003</v>
      </c>
      <c r="O732" s="41">
        <f t="shared" si="299"/>
        <v>31.493700000000004</v>
      </c>
      <c r="P732" s="41">
        <v>3750</v>
      </c>
      <c r="Q732" s="41">
        <v>3709</v>
      </c>
      <c r="R732" s="41">
        <v>3581</v>
      </c>
      <c r="S732" s="41">
        <v>3930</v>
      </c>
      <c r="T732" s="53">
        <v>4317</v>
      </c>
      <c r="U732" s="53">
        <f t="shared" si="300"/>
        <v>4317</v>
      </c>
      <c r="V732" s="44">
        <f t="shared" si="301"/>
        <v>0</v>
      </c>
      <c r="W732" s="54">
        <v>4032665</v>
      </c>
      <c r="X732" s="55">
        <v>1897901</v>
      </c>
      <c r="Y732" s="41">
        <v>4.2473752774144131</v>
      </c>
      <c r="Z732" s="41">
        <f t="shared" si="302"/>
        <v>1016.3924</v>
      </c>
      <c r="AA732" s="41">
        <f t="shared" si="303"/>
        <v>0</v>
      </c>
      <c r="AB732" s="41">
        <f t="shared" si="304"/>
        <v>0.426315</v>
      </c>
      <c r="AC732" s="41" t="str">
        <f t="shared" si="305"/>
        <v/>
      </c>
      <c r="AD732" s="41" t="str">
        <f t="shared" si="306"/>
        <v/>
      </c>
      <c r="AE732" s="41" t="str">
        <f t="shared" si="307"/>
        <v/>
      </c>
      <c r="AF732" s="41" t="str">
        <f t="shared" si="308"/>
        <v/>
      </c>
      <c r="AG732" s="41">
        <f t="shared" si="309"/>
        <v>665.2283737099998</v>
      </c>
      <c r="AH732" s="41" t="str">
        <f t="shared" si="310"/>
        <v/>
      </c>
      <c r="AI732" s="41" t="str">
        <f t="shared" si="311"/>
        <v/>
      </c>
      <c r="AJ732" s="41" t="str">
        <f t="shared" si="312"/>
        <v/>
      </c>
      <c r="AK732" s="41" t="str">
        <f t="shared" si="313"/>
        <v/>
      </c>
      <c r="AL732" s="44">
        <f t="shared" si="314"/>
        <v>665.23</v>
      </c>
      <c r="AM732" s="44">
        <f t="shared" si="315"/>
        <v>752.4</v>
      </c>
      <c r="AN732" s="40">
        <f t="shared" si="316"/>
        <v>1721540</v>
      </c>
      <c r="AO732" s="45">
        <f t="shared" si="317"/>
        <v>2.8574476651868366E-2</v>
      </c>
      <c r="AP732" s="40">
        <f t="shared" si="318"/>
        <v>14616.587743823618</v>
      </c>
      <c r="AQ732" s="41">
        <v>0</v>
      </c>
      <c r="AR732" s="40">
        <f t="shared" si="319"/>
        <v>1224631</v>
      </c>
      <c r="AS732" s="40">
        <f t="shared" si="320"/>
        <v>45730</v>
      </c>
      <c r="AT732" s="40">
        <f t="shared" si="321"/>
        <v>94895.05</v>
      </c>
      <c r="AU732" s="40">
        <f t="shared" si="322"/>
        <v>1164284</v>
      </c>
      <c r="AV732" s="46">
        <f t="shared" si="323"/>
        <v>1224631</v>
      </c>
      <c r="AW732" s="40">
        <f>AX732-AV732</f>
        <v>0</v>
      </c>
      <c r="AX732" s="59">
        <f>IF(D732&gt;AV732,AV732+(D732-AV732),AV732)</f>
        <v>1224631</v>
      </c>
    </row>
    <row r="733" spans="1:50" ht="15" customHeight="1" x14ac:dyDescent="0.25">
      <c r="A733" s="51">
        <v>73</v>
      </c>
      <c r="B733" s="51">
        <v>3200</v>
      </c>
      <c r="C733" s="52" t="s">
        <v>710</v>
      </c>
      <c r="D733" s="39">
        <v>8519</v>
      </c>
      <c r="E733" s="40">
        <v>0</v>
      </c>
      <c r="F733" s="41">
        <v>85</v>
      </c>
      <c r="G733" s="40">
        <v>90</v>
      </c>
      <c r="H733" s="42">
        <v>2.5</v>
      </c>
      <c r="I733" s="41">
        <v>0</v>
      </c>
      <c r="J733" s="43">
        <f t="shared" si="298"/>
        <v>0</v>
      </c>
      <c r="K733" s="41">
        <v>5</v>
      </c>
      <c r="L733" s="41">
        <v>36</v>
      </c>
      <c r="M733" s="41">
        <v>11</v>
      </c>
      <c r="N733" s="41">
        <f t="shared" si="297"/>
        <v>13.888900000000001</v>
      </c>
      <c r="O733" s="41">
        <f t="shared" si="299"/>
        <v>30.555599999999998</v>
      </c>
      <c r="P733" s="41">
        <v>90</v>
      </c>
      <c r="Q733" s="41">
        <v>94</v>
      </c>
      <c r="R733" s="41">
        <v>77</v>
      </c>
      <c r="S733" s="41">
        <v>55</v>
      </c>
      <c r="T733" s="57">
        <v>85</v>
      </c>
      <c r="U733" s="53">
        <f t="shared" si="300"/>
        <v>94</v>
      </c>
      <c r="V733" s="44">
        <f t="shared" si="301"/>
        <v>4.26</v>
      </c>
      <c r="W733" s="54">
        <v>48890</v>
      </c>
      <c r="X733" s="55">
        <v>15150</v>
      </c>
      <c r="Y733" s="41">
        <v>0.72408482201461932</v>
      </c>
      <c r="Z733" s="41">
        <f t="shared" si="302"/>
        <v>117.3896</v>
      </c>
      <c r="AA733" s="41">
        <f t="shared" si="303"/>
        <v>0</v>
      </c>
      <c r="AB733" s="41">
        <f t="shared" si="304"/>
        <v>0.426315</v>
      </c>
      <c r="AC733" s="41" t="str">
        <f t="shared" si="305"/>
        <v/>
      </c>
      <c r="AD733" s="41" t="str">
        <f t="shared" si="306"/>
        <v/>
      </c>
      <c r="AE733" s="41">
        <f t="shared" si="307"/>
        <v>410</v>
      </c>
      <c r="AF733" s="41">
        <f t="shared" si="308"/>
        <v>410</v>
      </c>
      <c r="AG733" s="41">
        <f t="shared" si="309"/>
        <v>0</v>
      </c>
      <c r="AH733" s="41" t="str">
        <f t="shared" si="310"/>
        <v/>
      </c>
      <c r="AI733" s="41" t="str">
        <f t="shared" si="311"/>
        <v/>
      </c>
      <c r="AJ733" s="41" t="str">
        <f t="shared" si="312"/>
        <v/>
      </c>
      <c r="AK733" s="41" t="str">
        <f t="shared" si="313"/>
        <v/>
      </c>
      <c r="AL733" s="44">
        <f t="shared" si="314"/>
        <v>410</v>
      </c>
      <c r="AM733" s="44">
        <f t="shared" si="315"/>
        <v>463.72</v>
      </c>
      <c r="AN733" s="40">
        <f t="shared" si="316"/>
        <v>20892</v>
      </c>
      <c r="AO733" s="45">
        <f t="shared" si="317"/>
        <v>2.8574476651868366E-2</v>
      </c>
      <c r="AP733" s="40">
        <f t="shared" si="318"/>
        <v>353.55199961356732</v>
      </c>
      <c r="AQ733" s="41">
        <v>0</v>
      </c>
      <c r="AR733" s="40">
        <f t="shared" si="319"/>
        <v>8873</v>
      </c>
      <c r="AS733" s="40">
        <f t="shared" si="320"/>
        <v>900</v>
      </c>
      <c r="AT733" s="40">
        <f t="shared" si="321"/>
        <v>757.5</v>
      </c>
      <c r="AU733" s="40">
        <f t="shared" si="322"/>
        <v>7762</v>
      </c>
      <c r="AV733" s="46">
        <f t="shared" si="323"/>
        <v>8873</v>
      </c>
      <c r="AW733" s="40">
        <f>AX733-AV733</f>
        <v>0</v>
      </c>
      <c r="AX733" s="59">
        <f>IF(D733&gt;AV733,AV733+(D733-AV733),AV733)</f>
        <v>8873</v>
      </c>
    </row>
    <row r="734" spans="1:50" ht="15" customHeight="1" x14ac:dyDescent="0.25">
      <c r="A734" s="51">
        <v>73</v>
      </c>
      <c r="B734" s="51">
        <v>3300</v>
      </c>
      <c r="C734" s="52" t="s">
        <v>793</v>
      </c>
      <c r="D734" s="39">
        <v>0</v>
      </c>
      <c r="E734" s="40">
        <v>0</v>
      </c>
      <c r="F734" s="41">
        <v>6715</v>
      </c>
      <c r="G734" s="40">
        <v>7801</v>
      </c>
      <c r="H734" s="42">
        <v>2.1779999999999999</v>
      </c>
      <c r="I734" s="41">
        <v>7765</v>
      </c>
      <c r="J734" s="43">
        <f t="shared" si="298"/>
        <v>0.99539999999999995</v>
      </c>
      <c r="K734" s="41">
        <v>314</v>
      </c>
      <c r="L734" s="41">
        <v>3656</v>
      </c>
      <c r="M734" s="41">
        <v>494</v>
      </c>
      <c r="N734" s="41">
        <f t="shared" si="297"/>
        <v>8.5885999999999996</v>
      </c>
      <c r="O734" s="41">
        <f t="shared" si="299"/>
        <v>13.511999999999999</v>
      </c>
      <c r="P734" s="41">
        <v>2824</v>
      </c>
      <c r="Q734" s="41">
        <v>3496</v>
      </c>
      <c r="R734" s="41">
        <v>5020</v>
      </c>
      <c r="S734" s="41">
        <v>6568</v>
      </c>
      <c r="T734" s="53">
        <v>6715</v>
      </c>
      <c r="U734" s="53">
        <f t="shared" si="300"/>
        <v>6715</v>
      </c>
      <c r="V734" s="44">
        <f t="shared" si="301"/>
        <v>0</v>
      </c>
      <c r="W734" s="54">
        <v>12145373</v>
      </c>
      <c r="X734" s="55">
        <v>8236905</v>
      </c>
      <c r="Y734" s="41">
        <v>8.9472862422528596</v>
      </c>
      <c r="Z734" s="41">
        <f t="shared" si="302"/>
        <v>750.50689999999997</v>
      </c>
      <c r="AA734" s="41">
        <f t="shared" si="303"/>
        <v>0</v>
      </c>
      <c r="AB734" s="41">
        <f t="shared" si="304"/>
        <v>0.426315</v>
      </c>
      <c r="AC734" s="41" t="str">
        <f t="shared" si="305"/>
        <v/>
      </c>
      <c r="AD734" s="41" t="str">
        <f t="shared" si="306"/>
        <v/>
      </c>
      <c r="AE734" s="41" t="str">
        <f t="shared" si="307"/>
        <v/>
      </c>
      <c r="AF734" s="41" t="str">
        <f t="shared" si="308"/>
        <v/>
      </c>
      <c r="AG734" s="41">
        <f t="shared" si="309"/>
        <v>573.48153953999997</v>
      </c>
      <c r="AH734" s="41" t="str">
        <f t="shared" si="310"/>
        <v/>
      </c>
      <c r="AI734" s="41" t="str">
        <f t="shared" si="311"/>
        <v/>
      </c>
      <c r="AJ734" s="41" t="str">
        <f t="shared" si="312"/>
        <v/>
      </c>
      <c r="AK734" s="41" t="str">
        <f t="shared" si="313"/>
        <v/>
      </c>
      <c r="AL734" s="44">
        <f t="shared" si="314"/>
        <v>573.48</v>
      </c>
      <c r="AM734" s="44">
        <f t="shared" si="315"/>
        <v>648.62</v>
      </c>
      <c r="AN734" s="40">
        <f t="shared" si="316"/>
        <v>0</v>
      </c>
      <c r="AO734" s="45">
        <f t="shared" si="317"/>
        <v>2.8574476651868366E-2</v>
      </c>
      <c r="AP734" s="40">
        <f t="shared" si="318"/>
        <v>0</v>
      </c>
      <c r="AQ734" s="41">
        <v>0</v>
      </c>
      <c r="AR734" s="40">
        <f t="shared" si="319"/>
        <v>0</v>
      </c>
      <c r="AS734" s="40">
        <f t="shared" si="320"/>
        <v>78010</v>
      </c>
      <c r="AT734" s="40">
        <f t="shared" si="321"/>
        <v>411845.25</v>
      </c>
      <c r="AU734" s="40">
        <f t="shared" si="322"/>
        <v>-78010</v>
      </c>
      <c r="AV734" s="46">
        <f t="shared" si="323"/>
        <v>0</v>
      </c>
      <c r="AW734" s="40">
        <f>AX734-AV734</f>
        <v>0</v>
      </c>
      <c r="AX734" s="59">
        <f>IF(D734&gt;AV734,AV734+(D734-AV734),AV734)</f>
        <v>0</v>
      </c>
    </row>
    <row r="735" spans="1:50" ht="15" customHeight="1" x14ac:dyDescent="0.25">
      <c r="A735" s="51">
        <v>73</v>
      </c>
      <c r="B735" s="51">
        <v>3400</v>
      </c>
      <c r="C735" s="52" t="s">
        <v>717</v>
      </c>
      <c r="D735" s="39">
        <v>106100</v>
      </c>
      <c r="E735" s="40">
        <v>0</v>
      </c>
      <c r="F735" s="41">
        <v>3317</v>
      </c>
      <c r="G735" s="40">
        <v>3612</v>
      </c>
      <c r="H735" s="42">
        <v>2.8650000000000002</v>
      </c>
      <c r="I735" s="41">
        <v>806</v>
      </c>
      <c r="J735" s="43">
        <f t="shared" si="298"/>
        <v>0.22309999999999999</v>
      </c>
      <c r="K735" s="41">
        <v>103</v>
      </c>
      <c r="L735" s="41">
        <v>1332</v>
      </c>
      <c r="M735" s="41">
        <v>113</v>
      </c>
      <c r="N735" s="41">
        <f t="shared" si="297"/>
        <v>7.7327000000000004</v>
      </c>
      <c r="O735" s="41">
        <f t="shared" si="299"/>
        <v>8.4834999999999994</v>
      </c>
      <c r="P735" s="41">
        <v>1584</v>
      </c>
      <c r="Q735" s="41">
        <v>2169</v>
      </c>
      <c r="R735" s="41">
        <v>2657</v>
      </c>
      <c r="S735" s="41">
        <v>3065</v>
      </c>
      <c r="T735" s="53">
        <v>3317</v>
      </c>
      <c r="U735" s="53">
        <f t="shared" si="300"/>
        <v>3317</v>
      </c>
      <c r="V735" s="44">
        <f t="shared" si="301"/>
        <v>0</v>
      </c>
      <c r="W735" s="54">
        <v>4473388</v>
      </c>
      <c r="X735" s="55">
        <v>1120522</v>
      </c>
      <c r="Y735" s="41">
        <v>29.811750865254975</v>
      </c>
      <c r="Z735" s="41">
        <f t="shared" si="302"/>
        <v>111.2649</v>
      </c>
      <c r="AA735" s="41">
        <f t="shared" si="303"/>
        <v>0</v>
      </c>
      <c r="AB735" s="41">
        <f t="shared" si="304"/>
        <v>0.426315</v>
      </c>
      <c r="AC735" s="41" t="str">
        <f t="shared" si="305"/>
        <v/>
      </c>
      <c r="AD735" s="41" t="str">
        <f t="shared" si="306"/>
        <v/>
      </c>
      <c r="AE735" s="41" t="str">
        <f t="shared" si="307"/>
        <v/>
      </c>
      <c r="AF735" s="41" t="str">
        <f t="shared" si="308"/>
        <v/>
      </c>
      <c r="AG735" s="41">
        <f t="shared" si="309"/>
        <v>526.05511473000001</v>
      </c>
      <c r="AH735" s="41" t="str">
        <f t="shared" si="310"/>
        <v/>
      </c>
      <c r="AI735" s="41" t="str">
        <f t="shared" si="311"/>
        <v/>
      </c>
      <c r="AJ735" s="41" t="str">
        <f t="shared" si="312"/>
        <v/>
      </c>
      <c r="AK735" s="41" t="str">
        <f t="shared" si="313"/>
        <v/>
      </c>
      <c r="AL735" s="44">
        <f t="shared" si="314"/>
        <v>526.05999999999995</v>
      </c>
      <c r="AM735" s="44">
        <f t="shared" si="315"/>
        <v>594.99</v>
      </c>
      <c r="AN735" s="40">
        <f t="shared" si="316"/>
        <v>242031</v>
      </c>
      <c r="AO735" s="45">
        <f t="shared" si="317"/>
        <v>2.8574476651868366E-2</v>
      </c>
      <c r="AP735" s="40">
        <f t="shared" si="318"/>
        <v>3884.1571857651188</v>
      </c>
      <c r="AQ735" s="41">
        <v>0</v>
      </c>
      <c r="AR735" s="40">
        <f t="shared" si="319"/>
        <v>109984</v>
      </c>
      <c r="AS735" s="40">
        <f t="shared" si="320"/>
        <v>36120</v>
      </c>
      <c r="AT735" s="40">
        <f t="shared" si="321"/>
        <v>56026.100000000006</v>
      </c>
      <c r="AU735" s="40">
        <f t="shared" si="322"/>
        <v>69980</v>
      </c>
      <c r="AV735" s="46">
        <f t="shared" si="323"/>
        <v>109984</v>
      </c>
      <c r="AW735" s="40">
        <f>AX735-AV735</f>
        <v>0</v>
      </c>
      <c r="AX735" s="59">
        <f>IF(D735&gt;AV735,AV735+(D735-AV735),AV735)</f>
        <v>109984</v>
      </c>
    </row>
    <row r="736" spans="1:50" ht="15" customHeight="1" x14ac:dyDescent="0.25">
      <c r="A736" s="51">
        <v>73</v>
      </c>
      <c r="B736" s="51">
        <v>8600</v>
      </c>
      <c r="C736" s="52" t="s">
        <v>683</v>
      </c>
      <c r="D736" s="39">
        <v>393513</v>
      </c>
      <c r="E736" s="40">
        <v>0</v>
      </c>
      <c r="F736" s="41">
        <v>15876</v>
      </c>
      <c r="G736" s="40">
        <v>19107</v>
      </c>
      <c r="H736" s="42">
        <v>2.6</v>
      </c>
      <c r="I736" s="41">
        <v>6012</v>
      </c>
      <c r="J736" s="43">
        <f t="shared" si="298"/>
        <v>0.31459999999999999</v>
      </c>
      <c r="K736" s="41">
        <v>96</v>
      </c>
      <c r="L736" s="41">
        <v>7194</v>
      </c>
      <c r="M736" s="41">
        <v>416</v>
      </c>
      <c r="N736" s="41">
        <f t="shared" si="297"/>
        <v>1.3344</v>
      </c>
      <c r="O736" s="41">
        <f t="shared" si="299"/>
        <v>5.7826000000000004</v>
      </c>
      <c r="P736" s="41">
        <v>1323</v>
      </c>
      <c r="Q736" s="41">
        <v>3427</v>
      </c>
      <c r="R736" s="41">
        <v>5393</v>
      </c>
      <c r="S736" s="41">
        <v>9641</v>
      </c>
      <c r="T736" s="53">
        <v>15876</v>
      </c>
      <c r="U736" s="53">
        <f t="shared" si="300"/>
        <v>15876</v>
      </c>
      <c r="V736" s="44">
        <f t="shared" si="301"/>
        <v>0</v>
      </c>
      <c r="W736" s="54">
        <v>18511032</v>
      </c>
      <c r="X736" s="55">
        <v>7006604</v>
      </c>
      <c r="Y736" s="41">
        <v>10.047450412897666</v>
      </c>
      <c r="Z736" s="41">
        <f t="shared" si="302"/>
        <v>1580.1023</v>
      </c>
      <c r="AA736" s="41">
        <f t="shared" si="303"/>
        <v>0</v>
      </c>
      <c r="AB736" s="41">
        <f t="shared" si="304"/>
        <v>0.426315</v>
      </c>
      <c r="AC736" s="41" t="str">
        <f t="shared" si="305"/>
        <v/>
      </c>
      <c r="AD736" s="41" t="str">
        <f t="shared" si="306"/>
        <v/>
      </c>
      <c r="AE736" s="41" t="str">
        <f t="shared" si="307"/>
        <v/>
      </c>
      <c r="AF736" s="41" t="str">
        <f t="shared" si="308"/>
        <v/>
      </c>
      <c r="AG736" s="41">
        <f t="shared" si="309"/>
        <v>0</v>
      </c>
      <c r="AH736" s="41">
        <f t="shared" si="310"/>
        <v>426.28617702999992</v>
      </c>
      <c r="AI736" s="41" t="str">
        <f t="shared" si="311"/>
        <v/>
      </c>
      <c r="AJ736" s="41" t="str">
        <f t="shared" si="312"/>
        <v/>
      </c>
      <c r="AK736" s="41" t="str">
        <f t="shared" si="313"/>
        <v/>
      </c>
      <c r="AL736" s="44">
        <f t="shared" si="314"/>
        <v>426.29</v>
      </c>
      <c r="AM736" s="44">
        <f t="shared" si="315"/>
        <v>482.15</v>
      </c>
      <c r="AN736" s="40">
        <f t="shared" si="316"/>
        <v>1320909</v>
      </c>
      <c r="AO736" s="45">
        <f t="shared" si="317"/>
        <v>2.8574476651868366E-2</v>
      </c>
      <c r="AP736" s="40">
        <f t="shared" si="318"/>
        <v>26499.855349036116</v>
      </c>
      <c r="AQ736" s="41">
        <v>0</v>
      </c>
      <c r="AR736" s="40">
        <f t="shared" si="319"/>
        <v>420013</v>
      </c>
      <c r="AS736" s="40">
        <f t="shared" si="320"/>
        <v>191070</v>
      </c>
      <c r="AT736" s="40">
        <f t="shared" si="321"/>
        <v>350330.2</v>
      </c>
      <c r="AU736" s="40">
        <f t="shared" si="322"/>
        <v>202443</v>
      </c>
      <c r="AV736" s="46">
        <f t="shared" si="323"/>
        <v>420013</v>
      </c>
      <c r="AW736" s="40">
        <f>AX736-AV736</f>
        <v>0</v>
      </c>
      <c r="AX736" s="59">
        <f>IF(D736&gt;AV736,AV736+(D736-AV736),AV736)</f>
        <v>420013</v>
      </c>
    </row>
    <row r="737" spans="1:50" ht="15" customHeight="1" x14ac:dyDescent="0.25">
      <c r="A737" s="51">
        <v>73</v>
      </c>
      <c r="B737" s="51">
        <v>9200</v>
      </c>
      <c r="C737" s="52" t="s">
        <v>720</v>
      </c>
      <c r="D737" s="39">
        <v>13760696</v>
      </c>
      <c r="E737" s="40">
        <v>0</v>
      </c>
      <c r="F737" s="41">
        <v>65842</v>
      </c>
      <c r="G737" s="40">
        <v>68524</v>
      </c>
      <c r="H737" s="42">
        <v>2.3639999999999999</v>
      </c>
      <c r="I737" s="41">
        <v>52733</v>
      </c>
      <c r="J737" s="43">
        <f t="shared" si="298"/>
        <v>0.76959999999999995</v>
      </c>
      <c r="K737" s="41">
        <v>3263</v>
      </c>
      <c r="L737" s="41">
        <v>27705</v>
      </c>
      <c r="M737" s="41">
        <v>6724</v>
      </c>
      <c r="N737" s="41">
        <f t="shared" si="297"/>
        <v>11.777700000000001</v>
      </c>
      <c r="O737" s="41">
        <f t="shared" si="299"/>
        <v>24.27</v>
      </c>
      <c r="P737" s="41">
        <v>39691</v>
      </c>
      <c r="Q737" s="41">
        <v>42566</v>
      </c>
      <c r="R737" s="41">
        <v>48812</v>
      </c>
      <c r="S737" s="41">
        <v>59107</v>
      </c>
      <c r="T737" s="53">
        <v>65842</v>
      </c>
      <c r="U737" s="53">
        <f t="shared" si="300"/>
        <v>65842</v>
      </c>
      <c r="V737" s="44">
        <f t="shared" si="301"/>
        <v>0</v>
      </c>
      <c r="W737" s="54">
        <v>56535898</v>
      </c>
      <c r="X737" s="55">
        <v>27859516</v>
      </c>
      <c r="Y737" s="41">
        <v>41.077840515091189</v>
      </c>
      <c r="Z737" s="41">
        <f t="shared" si="302"/>
        <v>1602.8593000000001</v>
      </c>
      <c r="AA737" s="41">
        <f t="shared" si="303"/>
        <v>0</v>
      </c>
      <c r="AB737" s="41">
        <f t="shared" si="304"/>
        <v>0.426315</v>
      </c>
      <c r="AC737" s="41" t="str">
        <f t="shared" si="305"/>
        <v/>
      </c>
      <c r="AD737" s="41" t="str">
        <f t="shared" si="306"/>
        <v/>
      </c>
      <c r="AE737" s="41" t="str">
        <f t="shared" si="307"/>
        <v/>
      </c>
      <c r="AF737" s="41" t="str">
        <f t="shared" si="308"/>
        <v/>
      </c>
      <c r="AG737" s="41">
        <f t="shared" si="309"/>
        <v>0</v>
      </c>
      <c r="AH737" s="41">
        <f t="shared" si="310"/>
        <v>583.28157204999991</v>
      </c>
      <c r="AI737" s="41" t="str">
        <f t="shared" si="311"/>
        <v/>
      </c>
      <c r="AJ737" s="41" t="str">
        <f t="shared" si="312"/>
        <v/>
      </c>
      <c r="AK737" s="41" t="str">
        <f t="shared" si="313"/>
        <v/>
      </c>
      <c r="AL737" s="44">
        <f t="shared" si="314"/>
        <v>583.28</v>
      </c>
      <c r="AM737" s="44">
        <f t="shared" si="315"/>
        <v>659.71</v>
      </c>
      <c r="AN737" s="40">
        <f t="shared" si="316"/>
        <v>21103867</v>
      </c>
      <c r="AO737" s="45">
        <f t="shared" si="317"/>
        <v>2.8574476651868366E-2</v>
      </c>
      <c r="AP737" s="40">
        <f t="shared" si="318"/>
        <v>209827.26829017687</v>
      </c>
      <c r="AQ737" s="41">
        <v>0</v>
      </c>
      <c r="AR737" s="40">
        <f t="shared" si="319"/>
        <v>13970523</v>
      </c>
      <c r="AS737" s="40">
        <f t="shared" si="320"/>
        <v>685240</v>
      </c>
      <c r="AT737" s="40">
        <f t="shared" si="321"/>
        <v>1392975.8</v>
      </c>
      <c r="AU737" s="40">
        <f t="shared" si="322"/>
        <v>13075456</v>
      </c>
      <c r="AV737" s="46">
        <f t="shared" si="323"/>
        <v>13970523</v>
      </c>
      <c r="AW737" s="40">
        <f>AX737-AV737</f>
        <v>0</v>
      </c>
      <c r="AX737" s="59">
        <f>IF(D737&gt;AV737,AV737+(D737-AV737),AV737)</f>
        <v>13970523</v>
      </c>
    </row>
    <row r="738" spans="1:50" ht="15" customHeight="1" x14ac:dyDescent="0.25">
      <c r="A738" s="51">
        <v>74</v>
      </c>
      <c r="B738" s="51">
        <v>300</v>
      </c>
      <c r="C738" s="52" t="s">
        <v>237</v>
      </c>
      <c r="D738" s="39">
        <v>191701</v>
      </c>
      <c r="E738" s="40">
        <v>0</v>
      </c>
      <c r="F738" s="41">
        <v>691</v>
      </c>
      <c r="G738" s="40">
        <v>669</v>
      </c>
      <c r="H738" s="42">
        <v>2.331</v>
      </c>
      <c r="I738" s="41">
        <v>200</v>
      </c>
      <c r="J738" s="43">
        <f t="shared" si="298"/>
        <v>0.29899999999999999</v>
      </c>
      <c r="K738" s="41">
        <v>95</v>
      </c>
      <c r="L738" s="41">
        <v>325</v>
      </c>
      <c r="M738" s="41">
        <v>80</v>
      </c>
      <c r="N738" s="41">
        <f t="shared" si="297"/>
        <v>29.230800000000002</v>
      </c>
      <c r="O738" s="41">
        <f t="shared" si="299"/>
        <v>24.615400000000001</v>
      </c>
      <c r="P738" s="41">
        <v>569</v>
      </c>
      <c r="Q738" s="41">
        <v>555</v>
      </c>
      <c r="R738" s="41">
        <v>549</v>
      </c>
      <c r="S738" s="41">
        <v>590</v>
      </c>
      <c r="T738" s="57">
        <v>691</v>
      </c>
      <c r="U738" s="53">
        <f t="shared" si="300"/>
        <v>691</v>
      </c>
      <c r="V738" s="44">
        <f t="shared" si="301"/>
        <v>3.18</v>
      </c>
      <c r="W738" s="54">
        <v>437447</v>
      </c>
      <c r="X738" s="55">
        <v>390006</v>
      </c>
      <c r="Y738" s="41">
        <v>0.95649246251333986</v>
      </c>
      <c r="Z738" s="41">
        <f t="shared" si="302"/>
        <v>722.43119999999999</v>
      </c>
      <c r="AA738" s="41">
        <f t="shared" si="303"/>
        <v>0</v>
      </c>
      <c r="AB738" s="41">
        <f t="shared" si="304"/>
        <v>0.426315</v>
      </c>
      <c r="AC738" s="41" t="str">
        <f t="shared" si="305"/>
        <v/>
      </c>
      <c r="AD738" s="41" t="str">
        <f t="shared" si="306"/>
        <v/>
      </c>
      <c r="AE738" s="41">
        <f t="shared" si="307"/>
        <v>618.82299999999998</v>
      </c>
      <c r="AF738" s="41">
        <f t="shared" si="308"/>
        <v>618.82299999999998</v>
      </c>
      <c r="AG738" s="41">
        <f t="shared" si="309"/>
        <v>0</v>
      </c>
      <c r="AH738" s="41" t="str">
        <f t="shared" si="310"/>
        <v/>
      </c>
      <c r="AI738" s="41" t="str">
        <f t="shared" si="311"/>
        <v/>
      </c>
      <c r="AJ738" s="41" t="str">
        <f t="shared" si="312"/>
        <v/>
      </c>
      <c r="AK738" s="41" t="str">
        <f t="shared" si="313"/>
        <v/>
      </c>
      <c r="AL738" s="44">
        <f t="shared" si="314"/>
        <v>618.82000000000005</v>
      </c>
      <c r="AM738" s="44">
        <f t="shared" si="315"/>
        <v>699.91</v>
      </c>
      <c r="AN738" s="40">
        <f t="shared" si="316"/>
        <v>281750</v>
      </c>
      <c r="AO738" s="45">
        <f t="shared" si="317"/>
        <v>2.8574476651868366E-2</v>
      </c>
      <c r="AP738" s="40">
        <f t="shared" si="318"/>
        <v>2573.1030480240947</v>
      </c>
      <c r="AQ738" s="41">
        <v>0</v>
      </c>
      <c r="AR738" s="40">
        <f t="shared" si="319"/>
        <v>194274</v>
      </c>
      <c r="AS738" s="40">
        <f t="shared" si="320"/>
        <v>6690</v>
      </c>
      <c r="AT738" s="40">
        <f t="shared" si="321"/>
        <v>19500.3</v>
      </c>
      <c r="AU738" s="40">
        <f t="shared" si="322"/>
        <v>185011</v>
      </c>
      <c r="AV738" s="46">
        <f t="shared" si="323"/>
        <v>194274</v>
      </c>
      <c r="AW738" s="40">
        <f>AX738-AV738</f>
        <v>0</v>
      </c>
      <c r="AX738" s="59">
        <f>IF(D738&gt;AV738,AV738+(D738-AV738),AV738)</f>
        <v>194274</v>
      </c>
    </row>
    <row r="739" spans="1:50" ht="15" customHeight="1" x14ac:dyDescent="0.25">
      <c r="A739" s="51">
        <v>74</v>
      </c>
      <c r="B739" s="51">
        <v>500</v>
      </c>
      <c r="C739" s="52" t="s">
        <v>504</v>
      </c>
      <c r="D739" s="39">
        <v>244802</v>
      </c>
      <c r="E739" s="40">
        <v>0</v>
      </c>
      <c r="F739" s="41">
        <v>1239</v>
      </c>
      <c r="G739" s="40">
        <v>1281</v>
      </c>
      <c r="H739" s="42">
        <v>2.714</v>
      </c>
      <c r="I739" s="41">
        <v>713</v>
      </c>
      <c r="J739" s="43">
        <f t="shared" si="298"/>
        <v>0.55659999999999998</v>
      </c>
      <c r="K739" s="41">
        <v>65</v>
      </c>
      <c r="L739" s="41">
        <v>486</v>
      </c>
      <c r="M739" s="41">
        <v>152</v>
      </c>
      <c r="N739" s="41">
        <f t="shared" si="297"/>
        <v>13.374500000000001</v>
      </c>
      <c r="O739" s="41">
        <f t="shared" si="299"/>
        <v>31.275700000000001</v>
      </c>
      <c r="P739" s="41">
        <v>690</v>
      </c>
      <c r="Q739" s="41">
        <v>775</v>
      </c>
      <c r="R739" s="41">
        <v>733</v>
      </c>
      <c r="S739" s="41">
        <v>984</v>
      </c>
      <c r="T739" s="53">
        <v>1239</v>
      </c>
      <c r="U739" s="53">
        <f t="shared" si="300"/>
        <v>1239</v>
      </c>
      <c r="V739" s="44">
        <f t="shared" si="301"/>
        <v>0</v>
      </c>
      <c r="W739" s="54">
        <v>1201797</v>
      </c>
      <c r="X739" s="55">
        <v>657946</v>
      </c>
      <c r="Y739" s="41">
        <v>1.1516431736363257</v>
      </c>
      <c r="Z739" s="41">
        <f t="shared" si="302"/>
        <v>1075.8541</v>
      </c>
      <c r="AA739" s="41">
        <f t="shared" si="303"/>
        <v>0</v>
      </c>
      <c r="AB739" s="41">
        <f t="shared" si="304"/>
        <v>0.426315</v>
      </c>
      <c r="AC739" s="41" t="str">
        <f t="shared" si="305"/>
        <v/>
      </c>
      <c r="AD739" s="41" t="str">
        <f t="shared" si="306"/>
        <v/>
      </c>
      <c r="AE739" s="41">
        <f t="shared" si="307"/>
        <v>843.42699999999991</v>
      </c>
      <c r="AF739" s="41">
        <f t="shared" si="308"/>
        <v>630</v>
      </c>
      <c r="AG739" s="41">
        <f t="shared" si="309"/>
        <v>0</v>
      </c>
      <c r="AH739" s="41" t="str">
        <f t="shared" si="310"/>
        <v/>
      </c>
      <c r="AI739" s="41" t="str">
        <f t="shared" si="311"/>
        <v/>
      </c>
      <c r="AJ739" s="41" t="str">
        <f t="shared" si="312"/>
        <v/>
      </c>
      <c r="AK739" s="41" t="str">
        <f t="shared" si="313"/>
        <v/>
      </c>
      <c r="AL739" s="44">
        <f t="shared" si="314"/>
        <v>630</v>
      </c>
      <c r="AM739" s="44">
        <f t="shared" si="315"/>
        <v>712.55</v>
      </c>
      <c r="AN739" s="40">
        <f t="shared" si="316"/>
        <v>400432</v>
      </c>
      <c r="AO739" s="45">
        <f t="shared" si="317"/>
        <v>2.8574476651868366E-2</v>
      </c>
      <c r="AP739" s="40">
        <f t="shared" si="318"/>
        <v>4447.0458013302741</v>
      </c>
      <c r="AQ739" s="41">
        <v>0</v>
      </c>
      <c r="AR739" s="40">
        <f t="shared" si="319"/>
        <v>249249</v>
      </c>
      <c r="AS739" s="40">
        <f t="shared" si="320"/>
        <v>12810</v>
      </c>
      <c r="AT739" s="40">
        <f t="shared" si="321"/>
        <v>32897.300000000003</v>
      </c>
      <c r="AU739" s="40">
        <f t="shared" si="322"/>
        <v>231992</v>
      </c>
      <c r="AV739" s="46">
        <f t="shared" si="323"/>
        <v>249249</v>
      </c>
      <c r="AW739" s="40">
        <f>AX739-AV739</f>
        <v>0</v>
      </c>
      <c r="AX739" s="59">
        <f>IF(D739&gt;AV739,AV739+(D739-AV739),AV739)</f>
        <v>249249</v>
      </c>
    </row>
    <row r="740" spans="1:50" ht="15" customHeight="1" x14ac:dyDescent="0.25">
      <c r="A740" s="51">
        <v>74</v>
      </c>
      <c r="B740" s="51">
        <v>700</v>
      </c>
      <c r="C740" s="52" t="s">
        <v>603</v>
      </c>
      <c r="D740" s="39">
        <v>4652778</v>
      </c>
      <c r="E740" s="40">
        <v>0</v>
      </c>
      <c r="F740" s="41">
        <v>25599</v>
      </c>
      <c r="G740" s="40">
        <v>26314</v>
      </c>
      <c r="H740" s="42">
        <v>2.4609999999999999</v>
      </c>
      <c r="I740" s="41">
        <v>18628</v>
      </c>
      <c r="J740" s="43">
        <f t="shared" si="298"/>
        <v>0.70789999999999997</v>
      </c>
      <c r="K740" s="41">
        <v>1858</v>
      </c>
      <c r="L740" s="41">
        <v>11090</v>
      </c>
      <c r="M740" s="41">
        <v>3010</v>
      </c>
      <c r="N740" s="41">
        <f t="shared" si="297"/>
        <v>16.753799999999998</v>
      </c>
      <c r="O740" s="41">
        <f t="shared" si="299"/>
        <v>27.1416</v>
      </c>
      <c r="P740" s="41">
        <v>15341</v>
      </c>
      <c r="Q740" s="41">
        <v>18632</v>
      </c>
      <c r="R740" s="41">
        <v>19386</v>
      </c>
      <c r="S740" s="41">
        <v>22434</v>
      </c>
      <c r="T740" s="53">
        <v>25599</v>
      </c>
      <c r="U740" s="53">
        <f t="shared" si="300"/>
        <v>25599</v>
      </c>
      <c r="V740" s="44">
        <f t="shared" si="301"/>
        <v>0</v>
      </c>
      <c r="W740" s="54">
        <v>23963027</v>
      </c>
      <c r="X740" s="55">
        <v>13718836</v>
      </c>
      <c r="Y740" s="41">
        <v>14.616703629514886</v>
      </c>
      <c r="Z740" s="41">
        <f t="shared" si="302"/>
        <v>1751.3525</v>
      </c>
      <c r="AA740" s="41">
        <f t="shared" si="303"/>
        <v>0</v>
      </c>
      <c r="AB740" s="41">
        <f t="shared" si="304"/>
        <v>0.426315</v>
      </c>
      <c r="AC740" s="41" t="str">
        <f t="shared" si="305"/>
        <v/>
      </c>
      <c r="AD740" s="41" t="str">
        <f t="shared" si="306"/>
        <v/>
      </c>
      <c r="AE740" s="41" t="str">
        <f t="shared" si="307"/>
        <v/>
      </c>
      <c r="AF740" s="41" t="str">
        <f t="shared" si="308"/>
        <v/>
      </c>
      <c r="AG740" s="41">
        <f t="shared" si="309"/>
        <v>0</v>
      </c>
      <c r="AH740" s="41">
        <f t="shared" si="310"/>
        <v>599.58113005500002</v>
      </c>
      <c r="AI740" s="41" t="str">
        <f t="shared" si="311"/>
        <v/>
      </c>
      <c r="AJ740" s="41" t="str">
        <f t="shared" si="312"/>
        <v/>
      </c>
      <c r="AK740" s="41" t="str">
        <f t="shared" si="313"/>
        <v/>
      </c>
      <c r="AL740" s="44">
        <f t="shared" si="314"/>
        <v>599.58000000000004</v>
      </c>
      <c r="AM740" s="44">
        <f t="shared" si="315"/>
        <v>678.14</v>
      </c>
      <c r="AN740" s="40">
        <f t="shared" si="316"/>
        <v>7628778</v>
      </c>
      <c r="AO740" s="45">
        <f t="shared" si="317"/>
        <v>2.8574476651868366E-2</v>
      </c>
      <c r="AP740" s="40">
        <f t="shared" si="318"/>
        <v>85037.642515960251</v>
      </c>
      <c r="AQ740" s="41">
        <v>0</v>
      </c>
      <c r="AR740" s="40">
        <f t="shared" si="319"/>
        <v>4737816</v>
      </c>
      <c r="AS740" s="40">
        <f t="shared" si="320"/>
        <v>263140</v>
      </c>
      <c r="AT740" s="40">
        <f t="shared" si="321"/>
        <v>685941.8</v>
      </c>
      <c r="AU740" s="40">
        <f t="shared" si="322"/>
        <v>4389638</v>
      </c>
      <c r="AV740" s="46">
        <f t="shared" si="323"/>
        <v>4737816</v>
      </c>
      <c r="AW740" s="40">
        <f>AX740-AV740</f>
        <v>0</v>
      </c>
      <c r="AX740" s="59">
        <f>IF(D740&gt;AV740,AV740+(D740-AV740),AV740)</f>
        <v>4737816</v>
      </c>
    </row>
    <row r="741" spans="1:50" ht="15" customHeight="1" x14ac:dyDescent="0.25">
      <c r="A741" s="51">
        <v>74</v>
      </c>
      <c r="B741" s="51">
        <v>7100</v>
      </c>
      <c r="C741" s="52" t="s">
        <v>75</v>
      </c>
      <c r="D741" s="39">
        <v>746471</v>
      </c>
      <c r="E741" s="40">
        <v>0</v>
      </c>
      <c r="F741" s="41">
        <v>1996</v>
      </c>
      <c r="G741" s="40">
        <v>1999</v>
      </c>
      <c r="H741" s="42">
        <v>2.3940000000000001</v>
      </c>
      <c r="I741" s="41">
        <v>900</v>
      </c>
      <c r="J741" s="43">
        <f t="shared" si="298"/>
        <v>0.45019999999999999</v>
      </c>
      <c r="K741" s="41">
        <v>252</v>
      </c>
      <c r="L741" s="41">
        <v>825</v>
      </c>
      <c r="M741" s="41">
        <v>270</v>
      </c>
      <c r="N741" s="41">
        <f t="shared" si="297"/>
        <v>30.545499999999997</v>
      </c>
      <c r="O741" s="41">
        <f t="shared" si="299"/>
        <v>32.7273</v>
      </c>
      <c r="P741" s="41">
        <v>1804</v>
      </c>
      <c r="Q741" s="41">
        <v>1969</v>
      </c>
      <c r="R741" s="41">
        <v>2043</v>
      </c>
      <c r="S741" s="41">
        <v>1933</v>
      </c>
      <c r="T741" s="53">
        <v>1996</v>
      </c>
      <c r="U741" s="53">
        <f t="shared" si="300"/>
        <v>2043</v>
      </c>
      <c r="V741" s="44">
        <f t="shared" si="301"/>
        <v>2.15</v>
      </c>
      <c r="W741" s="54">
        <v>1262369</v>
      </c>
      <c r="X741" s="55">
        <v>769506</v>
      </c>
      <c r="Y741" s="41">
        <v>1.4055829602299317</v>
      </c>
      <c r="Z741" s="41">
        <f t="shared" si="302"/>
        <v>1420.0514000000001</v>
      </c>
      <c r="AA741" s="41">
        <f t="shared" si="303"/>
        <v>0</v>
      </c>
      <c r="AB741" s="41">
        <f t="shared" si="304"/>
        <v>0.426315</v>
      </c>
      <c r="AC741" s="41" t="str">
        <f t="shared" si="305"/>
        <v/>
      </c>
      <c r="AD741" s="41" t="str">
        <f t="shared" si="306"/>
        <v/>
      </c>
      <c r="AE741" s="41">
        <f t="shared" si="307"/>
        <v>1106.933</v>
      </c>
      <c r="AF741" s="41">
        <f t="shared" si="308"/>
        <v>630</v>
      </c>
      <c r="AG741" s="41">
        <f t="shared" si="309"/>
        <v>0</v>
      </c>
      <c r="AH741" s="41" t="str">
        <f t="shared" si="310"/>
        <v/>
      </c>
      <c r="AI741" s="41" t="str">
        <f t="shared" si="311"/>
        <v/>
      </c>
      <c r="AJ741" s="41" t="str">
        <f t="shared" si="312"/>
        <v/>
      </c>
      <c r="AK741" s="41" t="str">
        <f t="shared" si="313"/>
        <v/>
      </c>
      <c r="AL741" s="44">
        <f t="shared" si="314"/>
        <v>630</v>
      </c>
      <c r="AM741" s="44">
        <f t="shared" si="315"/>
        <v>712.55</v>
      </c>
      <c r="AN741" s="40">
        <f t="shared" si="316"/>
        <v>886221</v>
      </c>
      <c r="AO741" s="45">
        <f t="shared" si="317"/>
        <v>2.8574476651868366E-2</v>
      </c>
      <c r="AP741" s="40">
        <f t="shared" si="318"/>
        <v>3993.2831120986043</v>
      </c>
      <c r="AQ741" s="41">
        <v>0</v>
      </c>
      <c r="AR741" s="40">
        <f t="shared" si="319"/>
        <v>750464</v>
      </c>
      <c r="AS741" s="40">
        <f t="shared" si="320"/>
        <v>19990</v>
      </c>
      <c r="AT741" s="40">
        <f t="shared" si="321"/>
        <v>38475.300000000003</v>
      </c>
      <c r="AU741" s="40">
        <f t="shared" si="322"/>
        <v>726481</v>
      </c>
      <c r="AV741" s="46">
        <f t="shared" si="323"/>
        <v>750464</v>
      </c>
      <c r="AW741" s="40">
        <f>AX741-AV741</f>
        <v>0</v>
      </c>
      <c r="AX741" s="59">
        <f>IF(D741&gt;AV741,AV741+(D741-AV741),AV741)</f>
        <v>750464</v>
      </c>
    </row>
    <row r="742" spans="1:50" ht="15" customHeight="1" x14ac:dyDescent="0.25">
      <c r="A742" s="51">
        <v>75</v>
      </c>
      <c r="B742" s="51">
        <v>100</v>
      </c>
      <c r="C742" s="52" t="s">
        <v>8</v>
      </c>
      <c r="D742" s="39">
        <v>22287</v>
      </c>
      <c r="E742" s="40">
        <v>0</v>
      </c>
      <c r="F742" s="41">
        <v>103</v>
      </c>
      <c r="G742" s="40">
        <v>111</v>
      </c>
      <c r="H742" s="42">
        <v>2.4129999999999998</v>
      </c>
      <c r="I742" s="41">
        <v>74</v>
      </c>
      <c r="J742" s="43">
        <f t="shared" si="298"/>
        <v>0.66669999999999996</v>
      </c>
      <c r="K742" s="41">
        <v>17</v>
      </c>
      <c r="L742" s="41">
        <v>56</v>
      </c>
      <c r="M742" s="41">
        <v>11</v>
      </c>
      <c r="N742" s="41">
        <f t="shared" si="297"/>
        <v>30.357099999999999</v>
      </c>
      <c r="O742" s="41">
        <f t="shared" si="299"/>
        <v>19.642900000000001</v>
      </c>
      <c r="P742" s="41">
        <v>140</v>
      </c>
      <c r="Q742" s="41">
        <v>145</v>
      </c>
      <c r="R742" s="41">
        <v>136</v>
      </c>
      <c r="S742" s="41">
        <v>142</v>
      </c>
      <c r="T742" s="57">
        <v>103</v>
      </c>
      <c r="U742" s="53">
        <f t="shared" si="300"/>
        <v>145</v>
      </c>
      <c r="V742" s="44">
        <f t="shared" si="301"/>
        <v>23.45</v>
      </c>
      <c r="W742" s="54">
        <v>85343</v>
      </c>
      <c r="X742" s="55">
        <v>76980</v>
      </c>
      <c r="Y742" s="41">
        <v>0.26794525688922111</v>
      </c>
      <c r="Z742" s="41">
        <f t="shared" si="302"/>
        <v>384.40690000000001</v>
      </c>
      <c r="AA742" s="41">
        <f t="shared" si="303"/>
        <v>0</v>
      </c>
      <c r="AB742" s="41">
        <f t="shared" si="304"/>
        <v>0.426315</v>
      </c>
      <c r="AC742" s="41" t="str">
        <f t="shared" si="305"/>
        <v/>
      </c>
      <c r="AD742" s="41" t="str">
        <f t="shared" si="306"/>
        <v/>
      </c>
      <c r="AE742" s="41">
        <f t="shared" si="307"/>
        <v>414.03699999999998</v>
      </c>
      <c r="AF742" s="41">
        <f t="shared" si="308"/>
        <v>414.03699999999998</v>
      </c>
      <c r="AG742" s="41">
        <f t="shared" si="309"/>
        <v>0</v>
      </c>
      <c r="AH742" s="41" t="str">
        <f t="shared" si="310"/>
        <v/>
      </c>
      <c r="AI742" s="41" t="str">
        <f t="shared" si="311"/>
        <v/>
      </c>
      <c r="AJ742" s="41" t="str">
        <f t="shared" si="312"/>
        <v/>
      </c>
      <c r="AK742" s="41" t="str">
        <f t="shared" si="313"/>
        <v/>
      </c>
      <c r="AL742" s="44">
        <f t="shared" si="314"/>
        <v>414.04</v>
      </c>
      <c r="AM742" s="44">
        <f t="shared" si="315"/>
        <v>468.29</v>
      </c>
      <c r="AN742" s="40">
        <f t="shared" si="316"/>
        <v>15597</v>
      </c>
      <c r="AO742" s="45">
        <f t="shared" si="317"/>
        <v>2.8574476651868366E-2</v>
      </c>
      <c r="AP742" s="40">
        <f t="shared" si="318"/>
        <v>-191.16324880099938</v>
      </c>
      <c r="AQ742" s="41">
        <v>0</v>
      </c>
      <c r="AR742" s="40">
        <f t="shared" si="319"/>
        <v>15597</v>
      </c>
      <c r="AS742" s="40">
        <f t="shared" si="320"/>
        <v>1110</v>
      </c>
      <c r="AT742" s="40">
        <f t="shared" si="321"/>
        <v>3849</v>
      </c>
      <c r="AU742" s="40">
        <f t="shared" si="322"/>
        <v>21177</v>
      </c>
      <c r="AV742" s="46">
        <f t="shared" si="323"/>
        <v>21177</v>
      </c>
      <c r="AW742" s="40">
        <f>AX742-AV742</f>
        <v>1110</v>
      </c>
      <c r="AX742" s="59">
        <f>IF(D742&gt;AV742,AV742+(D742-AV742),AV742)</f>
        <v>22287</v>
      </c>
    </row>
    <row r="743" spans="1:50" ht="15" customHeight="1" x14ac:dyDescent="0.25">
      <c r="A743" s="51">
        <v>75</v>
      </c>
      <c r="B743" s="51">
        <v>200</v>
      </c>
      <c r="C743" s="52" t="s">
        <v>136</v>
      </c>
      <c r="D743" s="39">
        <v>131536</v>
      </c>
      <c r="E743" s="40">
        <v>0</v>
      </c>
      <c r="F743" s="41">
        <v>400</v>
      </c>
      <c r="G743" s="40">
        <v>394</v>
      </c>
      <c r="H743" s="42">
        <v>1.917</v>
      </c>
      <c r="I743" s="41">
        <v>87</v>
      </c>
      <c r="J743" s="43">
        <f t="shared" si="298"/>
        <v>0.2208</v>
      </c>
      <c r="K743" s="41">
        <v>75</v>
      </c>
      <c r="L743" s="41">
        <v>224</v>
      </c>
      <c r="M743" s="41">
        <v>70</v>
      </c>
      <c r="N743" s="41">
        <f t="shared" si="297"/>
        <v>33.482099999999996</v>
      </c>
      <c r="O743" s="41">
        <f t="shared" si="299"/>
        <v>31.25</v>
      </c>
      <c r="P743" s="41">
        <v>455</v>
      </c>
      <c r="Q743" s="41">
        <v>559</v>
      </c>
      <c r="R743" s="41">
        <v>521</v>
      </c>
      <c r="S743" s="41">
        <v>443</v>
      </c>
      <c r="T743" s="57">
        <v>400</v>
      </c>
      <c r="U743" s="53">
        <f t="shared" si="300"/>
        <v>559</v>
      </c>
      <c r="V743" s="44">
        <f t="shared" si="301"/>
        <v>29.52</v>
      </c>
      <c r="W743" s="54">
        <v>153406</v>
      </c>
      <c r="X743" s="55">
        <v>114247</v>
      </c>
      <c r="Y743" s="41">
        <v>0.47193114408252085</v>
      </c>
      <c r="Z743" s="41">
        <f t="shared" si="302"/>
        <v>847.58130000000006</v>
      </c>
      <c r="AA743" s="41">
        <f t="shared" si="303"/>
        <v>0</v>
      </c>
      <c r="AB743" s="41">
        <f t="shared" si="304"/>
        <v>0.426315</v>
      </c>
      <c r="AC743" s="41" t="str">
        <f t="shared" si="305"/>
        <v/>
      </c>
      <c r="AD743" s="41" t="str">
        <f t="shared" si="306"/>
        <v/>
      </c>
      <c r="AE743" s="41">
        <f t="shared" si="307"/>
        <v>517.89800000000002</v>
      </c>
      <c r="AF743" s="41">
        <f t="shared" si="308"/>
        <v>517.89800000000002</v>
      </c>
      <c r="AG743" s="41">
        <f t="shared" si="309"/>
        <v>0</v>
      </c>
      <c r="AH743" s="41" t="str">
        <f t="shared" si="310"/>
        <v/>
      </c>
      <c r="AI743" s="41" t="str">
        <f t="shared" si="311"/>
        <v/>
      </c>
      <c r="AJ743" s="41" t="str">
        <f t="shared" si="312"/>
        <v/>
      </c>
      <c r="AK743" s="41" t="str">
        <f t="shared" si="313"/>
        <v/>
      </c>
      <c r="AL743" s="44">
        <f t="shared" si="314"/>
        <v>517.9</v>
      </c>
      <c r="AM743" s="44">
        <f t="shared" si="315"/>
        <v>585.76</v>
      </c>
      <c r="AN743" s="40">
        <f t="shared" si="316"/>
        <v>165390</v>
      </c>
      <c r="AO743" s="45">
        <f t="shared" si="317"/>
        <v>2.8574476651868366E-2</v>
      </c>
      <c r="AP743" s="40">
        <f t="shared" si="318"/>
        <v>967.36033257235169</v>
      </c>
      <c r="AQ743" s="41">
        <v>0</v>
      </c>
      <c r="AR743" s="40">
        <f t="shared" si="319"/>
        <v>132503</v>
      </c>
      <c r="AS743" s="40">
        <f t="shared" si="320"/>
        <v>3940</v>
      </c>
      <c r="AT743" s="40">
        <f t="shared" si="321"/>
        <v>5712.35</v>
      </c>
      <c r="AU743" s="40">
        <f t="shared" si="322"/>
        <v>127596</v>
      </c>
      <c r="AV743" s="46">
        <f t="shared" si="323"/>
        <v>132503</v>
      </c>
      <c r="AW743" s="40">
        <f>AX743-AV743</f>
        <v>0</v>
      </c>
      <c r="AX743" s="59">
        <f>IF(D743&gt;AV743,AV743+(D743-AV743),AV743)</f>
        <v>132503</v>
      </c>
    </row>
    <row r="744" spans="1:50" ht="15" customHeight="1" x14ac:dyDescent="0.25">
      <c r="A744" s="51">
        <v>75</v>
      </c>
      <c r="B744" s="51">
        <v>300</v>
      </c>
      <c r="C744" s="52" t="s">
        <v>207</v>
      </c>
      <c r="D744" s="39">
        <v>55298</v>
      </c>
      <c r="E744" s="40">
        <v>0</v>
      </c>
      <c r="F744" s="41">
        <v>241</v>
      </c>
      <c r="G744" s="40">
        <v>225</v>
      </c>
      <c r="H744" s="42">
        <v>2.1230000000000002</v>
      </c>
      <c r="I744" s="41">
        <v>0</v>
      </c>
      <c r="J744" s="43">
        <f t="shared" si="298"/>
        <v>0</v>
      </c>
      <c r="K744" s="41">
        <v>50</v>
      </c>
      <c r="L744" s="41">
        <v>133</v>
      </c>
      <c r="M744" s="41">
        <v>50</v>
      </c>
      <c r="N744" s="41">
        <f t="shared" si="297"/>
        <v>37.594000000000001</v>
      </c>
      <c r="O744" s="41">
        <f t="shared" si="299"/>
        <v>37.594000000000001</v>
      </c>
      <c r="P744" s="41">
        <v>252</v>
      </c>
      <c r="Q744" s="41">
        <v>317</v>
      </c>
      <c r="R744" s="41">
        <v>221</v>
      </c>
      <c r="S744" s="41">
        <v>254</v>
      </c>
      <c r="T744" s="57">
        <v>241</v>
      </c>
      <c r="U744" s="53">
        <f t="shared" si="300"/>
        <v>317</v>
      </c>
      <c r="V744" s="44">
        <f t="shared" si="301"/>
        <v>29.02</v>
      </c>
      <c r="W744" s="54">
        <v>128779</v>
      </c>
      <c r="X744" s="55">
        <v>45558</v>
      </c>
      <c r="Y744" s="41">
        <v>3.0817104171911223</v>
      </c>
      <c r="Z744" s="41">
        <f t="shared" si="302"/>
        <v>78.203299999999999</v>
      </c>
      <c r="AA744" s="41">
        <f t="shared" si="303"/>
        <v>0</v>
      </c>
      <c r="AB744" s="41">
        <f t="shared" si="304"/>
        <v>0.426315</v>
      </c>
      <c r="AC744" s="41" t="str">
        <f t="shared" si="305"/>
        <v/>
      </c>
      <c r="AD744" s="41" t="str">
        <f t="shared" si="306"/>
        <v/>
      </c>
      <c r="AE744" s="41">
        <f t="shared" si="307"/>
        <v>455.875</v>
      </c>
      <c r="AF744" s="41">
        <f t="shared" si="308"/>
        <v>455.875</v>
      </c>
      <c r="AG744" s="41">
        <f t="shared" si="309"/>
        <v>0</v>
      </c>
      <c r="AH744" s="41" t="str">
        <f t="shared" si="310"/>
        <v/>
      </c>
      <c r="AI744" s="41" t="str">
        <f t="shared" si="311"/>
        <v/>
      </c>
      <c r="AJ744" s="41" t="str">
        <f t="shared" si="312"/>
        <v/>
      </c>
      <c r="AK744" s="41" t="str">
        <f t="shared" si="313"/>
        <v/>
      </c>
      <c r="AL744" s="44">
        <f t="shared" si="314"/>
        <v>455.88</v>
      </c>
      <c r="AM744" s="44">
        <f t="shared" si="315"/>
        <v>515.62</v>
      </c>
      <c r="AN744" s="40">
        <f t="shared" si="316"/>
        <v>61114</v>
      </c>
      <c r="AO744" s="45">
        <f t="shared" si="317"/>
        <v>2.8574476651868366E-2</v>
      </c>
      <c r="AP744" s="40">
        <f t="shared" si="318"/>
        <v>166.18915620726642</v>
      </c>
      <c r="AQ744" s="41">
        <v>0</v>
      </c>
      <c r="AR744" s="40">
        <f t="shared" si="319"/>
        <v>55464</v>
      </c>
      <c r="AS744" s="40">
        <f t="shared" si="320"/>
        <v>2250</v>
      </c>
      <c r="AT744" s="40">
        <f t="shared" si="321"/>
        <v>2277.9</v>
      </c>
      <c r="AU744" s="40">
        <f t="shared" si="322"/>
        <v>53048</v>
      </c>
      <c r="AV744" s="46">
        <f t="shared" si="323"/>
        <v>55464</v>
      </c>
      <c r="AW744" s="40">
        <f>AX744-AV744</f>
        <v>0</v>
      </c>
      <c r="AX744" s="59">
        <f>IF(D744&gt;AV744,AV744+(D744-AV744),AV744)</f>
        <v>55464</v>
      </c>
    </row>
    <row r="745" spans="1:50" ht="15" customHeight="1" x14ac:dyDescent="0.25">
      <c r="A745" s="51">
        <v>75</v>
      </c>
      <c r="B745" s="51">
        <v>400</v>
      </c>
      <c r="C745" s="52" t="s">
        <v>334</v>
      </c>
      <c r="D745" s="39">
        <v>299025</v>
      </c>
      <c r="E745" s="40">
        <v>0</v>
      </c>
      <c r="F745" s="41">
        <v>765</v>
      </c>
      <c r="G745" s="40">
        <v>766</v>
      </c>
      <c r="H745" s="42">
        <v>2.5329999999999999</v>
      </c>
      <c r="I745" s="41">
        <v>404</v>
      </c>
      <c r="J745" s="43">
        <f t="shared" si="298"/>
        <v>0.52739999999999998</v>
      </c>
      <c r="K745" s="41">
        <v>96</v>
      </c>
      <c r="L745" s="41">
        <v>306</v>
      </c>
      <c r="M745" s="41">
        <v>95</v>
      </c>
      <c r="N745" s="41">
        <f t="shared" si="297"/>
        <v>31.372499999999999</v>
      </c>
      <c r="O745" s="41">
        <f t="shared" si="299"/>
        <v>31.0458</v>
      </c>
      <c r="P745" s="41">
        <v>806</v>
      </c>
      <c r="Q745" s="41">
        <v>877</v>
      </c>
      <c r="R745" s="41">
        <v>723</v>
      </c>
      <c r="S745" s="41">
        <v>717</v>
      </c>
      <c r="T745" s="57">
        <v>765</v>
      </c>
      <c r="U745" s="53">
        <f t="shared" si="300"/>
        <v>877</v>
      </c>
      <c r="V745" s="44">
        <f t="shared" si="301"/>
        <v>12.66</v>
      </c>
      <c r="W745" s="54">
        <v>245515</v>
      </c>
      <c r="X745" s="55">
        <v>325216</v>
      </c>
      <c r="Y745" s="41">
        <v>0.99314900300696374</v>
      </c>
      <c r="Z745" s="41">
        <f t="shared" si="302"/>
        <v>770.27719999999999</v>
      </c>
      <c r="AA745" s="41">
        <f t="shared" si="303"/>
        <v>0</v>
      </c>
      <c r="AB745" s="41">
        <f t="shared" si="304"/>
        <v>0.426315</v>
      </c>
      <c r="AC745" s="41" t="str">
        <f t="shared" si="305"/>
        <v/>
      </c>
      <c r="AD745" s="41" t="str">
        <f t="shared" si="306"/>
        <v/>
      </c>
      <c r="AE745" s="41">
        <f t="shared" si="307"/>
        <v>654.42200000000003</v>
      </c>
      <c r="AF745" s="41">
        <f t="shared" si="308"/>
        <v>630</v>
      </c>
      <c r="AG745" s="41">
        <f t="shared" si="309"/>
        <v>0</v>
      </c>
      <c r="AH745" s="41" t="str">
        <f t="shared" si="310"/>
        <v/>
      </c>
      <c r="AI745" s="41" t="str">
        <f t="shared" si="311"/>
        <v/>
      </c>
      <c r="AJ745" s="41" t="str">
        <f t="shared" si="312"/>
        <v/>
      </c>
      <c r="AK745" s="41" t="str">
        <f t="shared" si="313"/>
        <v/>
      </c>
      <c r="AL745" s="44">
        <f t="shared" si="314"/>
        <v>630</v>
      </c>
      <c r="AM745" s="44">
        <f t="shared" si="315"/>
        <v>712.55</v>
      </c>
      <c r="AN745" s="40">
        <f t="shared" si="316"/>
        <v>441147</v>
      </c>
      <c r="AO745" s="45">
        <f t="shared" si="317"/>
        <v>2.8574476651868366E-2</v>
      </c>
      <c r="AP745" s="40">
        <f t="shared" si="318"/>
        <v>4061.0617707168358</v>
      </c>
      <c r="AQ745" s="41">
        <v>0</v>
      </c>
      <c r="AR745" s="40">
        <f t="shared" si="319"/>
        <v>303086</v>
      </c>
      <c r="AS745" s="40">
        <f t="shared" si="320"/>
        <v>7660</v>
      </c>
      <c r="AT745" s="40">
        <f t="shared" si="321"/>
        <v>16260.800000000001</v>
      </c>
      <c r="AU745" s="40">
        <f t="shared" si="322"/>
        <v>291365</v>
      </c>
      <c r="AV745" s="46">
        <f t="shared" si="323"/>
        <v>303086</v>
      </c>
      <c r="AW745" s="40">
        <f>AX745-AV745</f>
        <v>0</v>
      </c>
      <c r="AX745" s="59">
        <f>IF(D745&gt;AV745,AV745+(D745-AV745),AV745)</f>
        <v>303086</v>
      </c>
    </row>
    <row r="746" spans="1:50" ht="15" customHeight="1" x14ac:dyDescent="0.25">
      <c r="A746" s="51">
        <v>75</v>
      </c>
      <c r="B746" s="51">
        <v>500</v>
      </c>
      <c r="C746" s="52" t="s">
        <v>538</v>
      </c>
      <c r="D746" s="39">
        <v>2399442</v>
      </c>
      <c r="E746" s="40">
        <v>0</v>
      </c>
      <c r="F746" s="41">
        <v>5286</v>
      </c>
      <c r="G746" s="40">
        <v>5498</v>
      </c>
      <c r="H746" s="42">
        <v>2.2309999999999999</v>
      </c>
      <c r="I746" s="41">
        <v>3418</v>
      </c>
      <c r="J746" s="43">
        <f t="shared" si="298"/>
        <v>0.62170000000000003</v>
      </c>
      <c r="K746" s="41">
        <v>444</v>
      </c>
      <c r="L746" s="41">
        <v>2433</v>
      </c>
      <c r="M746" s="41">
        <v>924</v>
      </c>
      <c r="N746" s="41">
        <f t="shared" si="297"/>
        <v>18.249099999999999</v>
      </c>
      <c r="O746" s="41">
        <f t="shared" si="299"/>
        <v>37.977800000000002</v>
      </c>
      <c r="P746" s="41">
        <v>5366</v>
      </c>
      <c r="Q746" s="41">
        <v>5367</v>
      </c>
      <c r="R746" s="41">
        <v>5613</v>
      </c>
      <c r="S746" s="41">
        <v>5068</v>
      </c>
      <c r="T746" s="53">
        <v>5286</v>
      </c>
      <c r="U746" s="53">
        <f t="shared" si="300"/>
        <v>5613</v>
      </c>
      <c r="V746" s="44">
        <f t="shared" si="301"/>
        <v>2.0499999999999998</v>
      </c>
      <c r="W746" s="54">
        <v>2981628</v>
      </c>
      <c r="X746" s="55">
        <v>1609106</v>
      </c>
      <c r="Y746" s="41">
        <v>5.014786941097797</v>
      </c>
      <c r="Z746" s="41">
        <f t="shared" si="302"/>
        <v>1054.0826999999999</v>
      </c>
      <c r="AA746" s="41">
        <f t="shared" si="303"/>
        <v>0</v>
      </c>
      <c r="AB746" s="41">
        <f t="shared" si="304"/>
        <v>0.426315</v>
      </c>
      <c r="AC746" s="41" t="str">
        <f t="shared" si="305"/>
        <v/>
      </c>
      <c r="AD746" s="41" t="str">
        <f t="shared" si="306"/>
        <v/>
      </c>
      <c r="AE746" s="41" t="str">
        <f t="shared" si="307"/>
        <v/>
      </c>
      <c r="AF746" s="41" t="str">
        <f t="shared" si="308"/>
        <v/>
      </c>
      <c r="AG746" s="41">
        <f t="shared" si="309"/>
        <v>659.09796888999995</v>
      </c>
      <c r="AH746" s="41" t="str">
        <f t="shared" si="310"/>
        <v/>
      </c>
      <c r="AI746" s="41" t="str">
        <f t="shared" si="311"/>
        <v/>
      </c>
      <c r="AJ746" s="41" t="str">
        <f t="shared" si="312"/>
        <v/>
      </c>
      <c r="AK746" s="41" t="str">
        <f t="shared" si="313"/>
        <v/>
      </c>
      <c r="AL746" s="44">
        <f t="shared" si="314"/>
        <v>659.1</v>
      </c>
      <c r="AM746" s="44">
        <f t="shared" si="315"/>
        <v>745.46</v>
      </c>
      <c r="AN746" s="40">
        <f t="shared" si="316"/>
        <v>2827426</v>
      </c>
      <c r="AO746" s="45">
        <f t="shared" si="317"/>
        <v>2.8574476651868366E-2</v>
      </c>
      <c r="AP746" s="40">
        <f t="shared" si="318"/>
        <v>12229.41881537323</v>
      </c>
      <c r="AQ746" s="41">
        <v>0</v>
      </c>
      <c r="AR746" s="40">
        <f t="shared" si="319"/>
        <v>2411671</v>
      </c>
      <c r="AS746" s="40">
        <f t="shared" si="320"/>
        <v>54980</v>
      </c>
      <c r="AT746" s="40">
        <f t="shared" si="321"/>
        <v>80455.3</v>
      </c>
      <c r="AU746" s="40">
        <f t="shared" si="322"/>
        <v>2344462</v>
      </c>
      <c r="AV746" s="46">
        <f t="shared" si="323"/>
        <v>2411671</v>
      </c>
      <c r="AW746" s="40">
        <f>AX746-AV746</f>
        <v>0</v>
      </c>
      <c r="AX746" s="59">
        <f>IF(D746&gt;AV746,AV746+(D746-AV746),AV746)</f>
        <v>2411671</v>
      </c>
    </row>
    <row r="747" spans="1:50" ht="15" customHeight="1" x14ac:dyDescent="0.25">
      <c r="A747" s="51">
        <v>76</v>
      </c>
      <c r="B747" s="51">
        <v>100</v>
      </c>
      <c r="C747" s="52" t="s">
        <v>21</v>
      </c>
      <c r="D747" s="39">
        <v>793791</v>
      </c>
      <c r="E747" s="40">
        <v>0</v>
      </c>
      <c r="F747" s="41">
        <v>1412</v>
      </c>
      <c r="G747" s="40">
        <v>1355</v>
      </c>
      <c r="H747" s="42">
        <v>1.9490000000000001</v>
      </c>
      <c r="I747" s="41">
        <v>554</v>
      </c>
      <c r="J747" s="43">
        <f t="shared" si="298"/>
        <v>0.40889999999999999</v>
      </c>
      <c r="K747" s="41">
        <v>243</v>
      </c>
      <c r="L747" s="41">
        <v>830</v>
      </c>
      <c r="M747" s="41">
        <v>303</v>
      </c>
      <c r="N747" s="41">
        <f t="shared" si="297"/>
        <v>29.277100000000001</v>
      </c>
      <c r="O747" s="41">
        <f t="shared" si="299"/>
        <v>36.506</v>
      </c>
      <c r="P747" s="41">
        <v>1789</v>
      </c>
      <c r="Q747" s="41">
        <v>1842</v>
      </c>
      <c r="R747" s="41">
        <v>1552</v>
      </c>
      <c r="S747" s="41">
        <v>2871</v>
      </c>
      <c r="T747" s="53">
        <v>1412</v>
      </c>
      <c r="U747" s="53">
        <f t="shared" si="300"/>
        <v>2871</v>
      </c>
      <c r="V747" s="44">
        <f t="shared" si="301"/>
        <v>52.8</v>
      </c>
      <c r="W747" s="54">
        <v>781292</v>
      </c>
      <c r="X747" s="55">
        <v>1336653</v>
      </c>
      <c r="Y747" s="41">
        <v>2.0405831996132799</v>
      </c>
      <c r="Z747" s="41">
        <f t="shared" si="302"/>
        <v>691.95899999999995</v>
      </c>
      <c r="AA747" s="41">
        <f t="shared" si="303"/>
        <v>0</v>
      </c>
      <c r="AB747" s="41">
        <f t="shared" si="304"/>
        <v>0.426315</v>
      </c>
      <c r="AC747" s="41" t="str">
        <f t="shared" si="305"/>
        <v/>
      </c>
      <c r="AD747" s="41" t="str">
        <f t="shared" si="306"/>
        <v/>
      </c>
      <c r="AE747" s="41">
        <f t="shared" si="307"/>
        <v>870.58500000000004</v>
      </c>
      <c r="AF747" s="41">
        <f t="shared" si="308"/>
        <v>630</v>
      </c>
      <c r="AG747" s="41">
        <f t="shared" si="309"/>
        <v>0</v>
      </c>
      <c r="AH747" s="41" t="str">
        <f t="shared" si="310"/>
        <v/>
      </c>
      <c r="AI747" s="41" t="str">
        <f t="shared" si="311"/>
        <v/>
      </c>
      <c r="AJ747" s="41" t="str">
        <f t="shared" si="312"/>
        <v/>
      </c>
      <c r="AK747" s="41" t="str">
        <f t="shared" si="313"/>
        <v/>
      </c>
      <c r="AL747" s="44">
        <f t="shared" si="314"/>
        <v>630</v>
      </c>
      <c r="AM747" s="44">
        <f t="shared" si="315"/>
        <v>712.55</v>
      </c>
      <c r="AN747" s="40">
        <f t="shared" si="316"/>
        <v>632429</v>
      </c>
      <c r="AO747" s="45">
        <f t="shared" si="317"/>
        <v>2.8574476651868366E-2</v>
      </c>
      <c r="AP747" s="40">
        <f t="shared" si="318"/>
        <v>-4610.834701498783</v>
      </c>
      <c r="AQ747" s="41">
        <v>0</v>
      </c>
      <c r="AR747" s="40">
        <f t="shared" si="319"/>
        <v>632429</v>
      </c>
      <c r="AS747" s="40">
        <f t="shared" si="320"/>
        <v>13550</v>
      </c>
      <c r="AT747" s="40">
        <f t="shared" si="321"/>
        <v>66832.650000000009</v>
      </c>
      <c r="AU747" s="40">
        <f t="shared" si="322"/>
        <v>780241</v>
      </c>
      <c r="AV747" s="46">
        <f t="shared" si="323"/>
        <v>780241</v>
      </c>
      <c r="AW747" s="40">
        <f>AX747-AV747</f>
        <v>13550</v>
      </c>
      <c r="AX747" s="59">
        <f>IF(D747&gt;AV747,AV747+(D747-AV747),AV747)</f>
        <v>793791</v>
      </c>
    </row>
    <row r="748" spans="1:50" ht="15" customHeight="1" x14ac:dyDescent="0.25">
      <c r="A748" s="51">
        <v>76</v>
      </c>
      <c r="B748" s="51">
        <v>200</v>
      </c>
      <c r="C748" s="52" t="s">
        <v>60</v>
      </c>
      <c r="D748" s="39">
        <v>1186707</v>
      </c>
      <c r="E748" s="40">
        <v>0</v>
      </c>
      <c r="F748" s="41">
        <v>3240</v>
      </c>
      <c r="G748" s="40">
        <v>3158</v>
      </c>
      <c r="H748" s="42">
        <v>2.08</v>
      </c>
      <c r="I748" s="41">
        <v>1730</v>
      </c>
      <c r="J748" s="43">
        <f t="shared" si="298"/>
        <v>0.54779999999999995</v>
      </c>
      <c r="K748" s="41">
        <v>378</v>
      </c>
      <c r="L748" s="41">
        <v>1584</v>
      </c>
      <c r="M748" s="41">
        <v>654</v>
      </c>
      <c r="N748" s="41">
        <f t="shared" si="297"/>
        <v>23.863599999999998</v>
      </c>
      <c r="O748" s="41">
        <f t="shared" si="299"/>
        <v>41.2879</v>
      </c>
      <c r="P748" s="41">
        <v>3484</v>
      </c>
      <c r="Q748" s="41">
        <v>3656</v>
      </c>
      <c r="R748" s="41">
        <v>3235</v>
      </c>
      <c r="S748" s="41">
        <v>3376</v>
      </c>
      <c r="T748" s="53">
        <v>3240</v>
      </c>
      <c r="U748" s="53">
        <f t="shared" si="300"/>
        <v>3656</v>
      </c>
      <c r="V748" s="44">
        <f t="shared" si="301"/>
        <v>13.62</v>
      </c>
      <c r="W748" s="54">
        <v>2002060</v>
      </c>
      <c r="X748" s="55">
        <v>1892816</v>
      </c>
      <c r="Y748" s="41">
        <v>3.0206993237034303</v>
      </c>
      <c r="Z748" s="41">
        <f t="shared" si="302"/>
        <v>1072.5993000000001</v>
      </c>
      <c r="AA748" s="41">
        <f t="shared" si="303"/>
        <v>0</v>
      </c>
      <c r="AB748" s="41">
        <f t="shared" si="304"/>
        <v>0.426315</v>
      </c>
      <c r="AC748" s="41" t="str">
        <f t="shared" si="305"/>
        <v/>
      </c>
      <c r="AD748" s="41" t="str">
        <f t="shared" si="306"/>
        <v/>
      </c>
      <c r="AE748" s="41" t="str">
        <f t="shared" si="307"/>
        <v/>
      </c>
      <c r="AF748" s="41" t="str">
        <f t="shared" si="308"/>
        <v/>
      </c>
      <c r="AG748" s="41">
        <f t="shared" si="309"/>
        <v>887.4557516399999</v>
      </c>
      <c r="AH748" s="41" t="str">
        <f t="shared" si="310"/>
        <v/>
      </c>
      <c r="AI748" s="41" t="str">
        <f t="shared" si="311"/>
        <v/>
      </c>
      <c r="AJ748" s="41" t="str">
        <f t="shared" si="312"/>
        <v/>
      </c>
      <c r="AK748" s="41" t="str">
        <f t="shared" si="313"/>
        <v/>
      </c>
      <c r="AL748" s="44">
        <f t="shared" si="314"/>
        <v>887.46</v>
      </c>
      <c r="AM748" s="44">
        <f t="shared" si="315"/>
        <v>1003.75</v>
      </c>
      <c r="AN748" s="40">
        <f t="shared" si="316"/>
        <v>2316334</v>
      </c>
      <c r="AO748" s="45">
        <f t="shared" si="317"/>
        <v>2.8574476651868366E-2</v>
      </c>
      <c r="AP748" s="40">
        <f t="shared" si="318"/>
        <v>32278.500336820107</v>
      </c>
      <c r="AQ748" s="41">
        <v>0</v>
      </c>
      <c r="AR748" s="40">
        <f t="shared" si="319"/>
        <v>1218986</v>
      </c>
      <c r="AS748" s="40">
        <f t="shared" si="320"/>
        <v>31580</v>
      </c>
      <c r="AT748" s="40">
        <f t="shared" si="321"/>
        <v>94640.8</v>
      </c>
      <c r="AU748" s="40">
        <f t="shared" si="322"/>
        <v>1155127</v>
      </c>
      <c r="AV748" s="46">
        <f t="shared" si="323"/>
        <v>1218986</v>
      </c>
      <c r="AW748" s="40">
        <f>AX748-AV748</f>
        <v>0</v>
      </c>
      <c r="AX748" s="59">
        <f>IF(D748&gt;AV748,AV748+(D748-AV748),AV748)</f>
        <v>1218986</v>
      </c>
    </row>
    <row r="749" spans="1:50" ht="15" customHeight="1" x14ac:dyDescent="0.25">
      <c r="A749" s="51">
        <v>76</v>
      </c>
      <c r="B749" s="51">
        <v>300</v>
      </c>
      <c r="C749" s="52" t="s">
        <v>151</v>
      </c>
      <c r="D749" s="39">
        <v>21116</v>
      </c>
      <c r="E749" s="40">
        <v>0</v>
      </c>
      <c r="F749" s="41">
        <v>164</v>
      </c>
      <c r="G749" s="40">
        <v>147</v>
      </c>
      <c r="H749" s="42">
        <v>2.41</v>
      </c>
      <c r="I749" s="41">
        <v>53</v>
      </c>
      <c r="J749" s="43">
        <f t="shared" si="298"/>
        <v>0.36049999999999999</v>
      </c>
      <c r="K749" s="41">
        <v>16</v>
      </c>
      <c r="L749" s="41">
        <v>74</v>
      </c>
      <c r="M749" s="41">
        <v>24</v>
      </c>
      <c r="N749" s="41">
        <f t="shared" si="297"/>
        <v>21.621600000000001</v>
      </c>
      <c r="O749" s="41">
        <f t="shared" si="299"/>
        <v>32.432400000000001</v>
      </c>
      <c r="P749" s="41">
        <v>147</v>
      </c>
      <c r="Q749" s="41">
        <v>196</v>
      </c>
      <c r="R749" s="41">
        <v>172</v>
      </c>
      <c r="S749" s="41">
        <v>173</v>
      </c>
      <c r="T749" s="57">
        <v>164</v>
      </c>
      <c r="U749" s="53">
        <f t="shared" si="300"/>
        <v>196</v>
      </c>
      <c r="V749" s="44">
        <f t="shared" si="301"/>
        <v>25</v>
      </c>
      <c r="W749" s="54">
        <v>116557</v>
      </c>
      <c r="X749" s="55">
        <v>49616</v>
      </c>
      <c r="Y749" s="41">
        <v>2.009874949227564</v>
      </c>
      <c r="Z749" s="41">
        <f t="shared" si="302"/>
        <v>81.597099999999998</v>
      </c>
      <c r="AA749" s="41">
        <f t="shared" si="303"/>
        <v>0</v>
      </c>
      <c r="AB749" s="41">
        <f t="shared" si="304"/>
        <v>0.426315</v>
      </c>
      <c r="AC749" s="41" t="str">
        <f t="shared" si="305"/>
        <v/>
      </c>
      <c r="AD749" s="41" t="str">
        <f t="shared" si="306"/>
        <v/>
      </c>
      <c r="AE749" s="41">
        <f t="shared" si="307"/>
        <v>427.24900000000002</v>
      </c>
      <c r="AF749" s="41">
        <f t="shared" si="308"/>
        <v>427.24900000000002</v>
      </c>
      <c r="AG749" s="41">
        <f t="shared" si="309"/>
        <v>0</v>
      </c>
      <c r="AH749" s="41" t="str">
        <f t="shared" si="310"/>
        <v/>
      </c>
      <c r="AI749" s="41" t="str">
        <f t="shared" si="311"/>
        <v/>
      </c>
      <c r="AJ749" s="41" t="str">
        <f t="shared" si="312"/>
        <v/>
      </c>
      <c r="AK749" s="41" t="str">
        <f t="shared" si="313"/>
        <v/>
      </c>
      <c r="AL749" s="44">
        <f t="shared" si="314"/>
        <v>427.25</v>
      </c>
      <c r="AM749" s="44">
        <f t="shared" si="315"/>
        <v>483.23</v>
      </c>
      <c r="AN749" s="40">
        <f t="shared" si="316"/>
        <v>21345</v>
      </c>
      <c r="AO749" s="45">
        <f t="shared" si="317"/>
        <v>2.8574476651868366E-2</v>
      </c>
      <c r="AP749" s="40">
        <f t="shared" si="318"/>
        <v>6.5435551532778558</v>
      </c>
      <c r="AQ749" s="41">
        <v>0</v>
      </c>
      <c r="AR749" s="40">
        <f t="shared" si="319"/>
        <v>21123</v>
      </c>
      <c r="AS749" s="40">
        <f t="shared" si="320"/>
        <v>1470</v>
      </c>
      <c r="AT749" s="40">
        <f t="shared" si="321"/>
        <v>2480.8000000000002</v>
      </c>
      <c r="AU749" s="40">
        <f t="shared" si="322"/>
        <v>19646</v>
      </c>
      <c r="AV749" s="46">
        <f t="shared" si="323"/>
        <v>21123</v>
      </c>
      <c r="AW749" s="40">
        <f>AX749-AV749</f>
        <v>0</v>
      </c>
      <c r="AX749" s="59">
        <f>IF(D749&gt;AV749,AV749+(D749-AV749),AV749)</f>
        <v>21123</v>
      </c>
    </row>
    <row r="750" spans="1:50" ht="15" customHeight="1" x14ac:dyDescent="0.25">
      <c r="A750" s="51">
        <v>76</v>
      </c>
      <c r="B750" s="51">
        <v>400</v>
      </c>
      <c r="C750" s="52" t="s">
        <v>184</v>
      </c>
      <c r="D750" s="39">
        <v>7173</v>
      </c>
      <c r="E750" s="40">
        <v>0</v>
      </c>
      <c r="F750" s="41">
        <v>97</v>
      </c>
      <c r="G750" s="40">
        <v>95</v>
      </c>
      <c r="H750" s="42">
        <v>2.375</v>
      </c>
      <c r="I750" s="41">
        <v>25</v>
      </c>
      <c r="J750" s="43">
        <f t="shared" si="298"/>
        <v>0.26319999999999999</v>
      </c>
      <c r="K750" s="41">
        <v>29</v>
      </c>
      <c r="L750" s="41">
        <v>66</v>
      </c>
      <c r="M750" s="41">
        <v>20</v>
      </c>
      <c r="N750" s="41">
        <f t="shared" si="297"/>
        <v>43.939399999999999</v>
      </c>
      <c r="O750" s="41">
        <f t="shared" si="299"/>
        <v>30.303000000000001</v>
      </c>
      <c r="P750" s="41">
        <v>136</v>
      </c>
      <c r="Q750" s="41">
        <v>152</v>
      </c>
      <c r="R750" s="41">
        <v>98</v>
      </c>
      <c r="S750" s="41">
        <v>108</v>
      </c>
      <c r="T750" s="57">
        <v>97</v>
      </c>
      <c r="U750" s="53">
        <f t="shared" si="300"/>
        <v>152</v>
      </c>
      <c r="V750" s="44">
        <f t="shared" si="301"/>
        <v>37.5</v>
      </c>
      <c r="W750" s="54">
        <v>73917</v>
      </c>
      <c r="X750" s="55">
        <v>48908</v>
      </c>
      <c r="Y750" s="41">
        <v>0.74263471490987598</v>
      </c>
      <c r="Z750" s="41">
        <f t="shared" si="302"/>
        <v>130.61600000000001</v>
      </c>
      <c r="AA750" s="41">
        <f t="shared" si="303"/>
        <v>0</v>
      </c>
      <c r="AB750" s="41">
        <f t="shared" si="304"/>
        <v>0.426315</v>
      </c>
      <c r="AC750" s="41" t="str">
        <f t="shared" si="305"/>
        <v/>
      </c>
      <c r="AD750" s="41" t="str">
        <f t="shared" si="306"/>
        <v/>
      </c>
      <c r="AE750" s="41">
        <f t="shared" si="307"/>
        <v>410</v>
      </c>
      <c r="AF750" s="41">
        <f t="shared" si="308"/>
        <v>410</v>
      </c>
      <c r="AG750" s="41">
        <f t="shared" si="309"/>
        <v>0</v>
      </c>
      <c r="AH750" s="41" t="str">
        <f t="shared" si="310"/>
        <v/>
      </c>
      <c r="AI750" s="41" t="str">
        <f t="shared" si="311"/>
        <v/>
      </c>
      <c r="AJ750" s="41" t="str">
        <f t="shared" si="312"/>
        <v/>
      </c>
      <c r="AK750" s="41" t="str">
        <f t="shared" si="313"/>
        <v/>
      </c>
      <c r="AL750" s="44">
        <f t="shared" si="314"/>
        <v>410</v>
      </c>
      <c r="AM750" s="44">
        <f t="shared" si="315"/>
        <v>463.72</v>
      </c>
      <c r="AN750" s="40">
        <f t="shared" si="316"/>
        <v>12541</v>
      </c>
      <c r="AO750" s="45">
        <f t="shared" si="317"/>
        <v>2.8574476651868366E-2</v>
      </c>
      <c r="AP750" s="40">
        <f t="shared" si="318"/>
        <v>153.38779066722938</v>
      </c>
      <c r="AQ750" s="41">
        <v>0</v>
      </c>
      <c r="AR750" s="40">
        <f t="shared" si="319"/>
        <v>7326</v>
      </c>
      <c r="AS750" s="40">
        <f t="shared" si="320"/>
        <v>950</v>
      </c>
      <c r="AT750" s="40">
        <f t="shared" si="321"/>
        <v>2445.4</v>
      </c>
      <c r="AU750" s="40">
        <f t="shared" si="322"/>
        <v>6223</v>
      </c>
      <c r="AV750" s="46">
        <f t="shared" si="323"/>
        <v>7326</v>
      </c>
      <c r="AW750" s="40">
        <f>AX750-AV750</f>
        <v>0</v>
      </c>
      <c r="AX750" s="59">
        <f>IF(D750&gt;AV750,AV750+(D750-AV750),AV750)</f>
        <v>7326</v>
      </c>
    </row>
    <row r="751" spans="1:50" ht="15" customHeight="1" x14ac:dyDescent="0.25">
      <c r="A751" s="51">
        <v>76</v>
      </c>
      <c r="B751" s="51">
        <v>500</v>
      </c>
      <c r="C751" s="52" t="s">
        <v>194</v>
      </c>
      <c r="D751" s="39">
        <v>25400</v>
      </c>
      <c r="E751" s="40">
        <v>0</v>
      </c>
      <c r="F751" s="41">
        <v>115</v>
      </c>
      <c r="G751" s="40">
        <v>119</v>
      </c>
      <c r="H751" s="42">
        <v>2.1640000000000001</v>
      </c>
      <c r="I751" s="41">
        <v>0</v>
      </c>
      <c r="J751" s="43">
        <f t="shared" si="298"/>
        <v>0</v>
      </c>
      <c r="K751" s="41">
        <v>34</v>
      </c>
      <c r="L751" s="41">
        <v>85</v>
      </c>
      <c r="M751" s="41">
        <v>40</v>
      </c>
      <c r="N751" s="41">
        <f t="shared" si="297"/>
        <v>40</v>
      </c>
      <c r="O751" s="41">
        <f t="shared" si="299"/>
        <v>47.058799999999998</v>
      </c>
      <c r="P751" s="41">
        <v>195</v>
      </c>
      <c r="Q751" s="41">
        <v>179</v>
      </c>
      <c r="R751" s="41">
        <v>149</v>
      </c>
      <c r="S751" s="41">
        <v>133</v>
      </c>
      <c r="T751" s="57">
        <v>115</v>
      </c>
      <c r="U751" s="53">
        <f t="shared" si="300"/>
        <v>195</v>
      </c>
      <c r="V751" s="44">
        <f t="shared" si="301"/>
        <v>38.97</v>
      </c>
      <c r="W751" s="54">
        <v>57708</v>
      </c>
      <c r="X751" s="55">
        <v>18523</v>
      </c>
      <c r="Y751" s="41">
        <v>0.80910915417368734</v>
      </c>
      <c r="Z751" s="41">
        <f t="shared" si="302"/>
        <v>142.13159999999999</v>
      </c>
      <c r="AA751" s="41">
        <f t="shared" si="303"/>
        <v>0</v>
      </c>
      <c r="AB751" s="41">
        <f t="shared" si="304"/>
        <v>0.426315</v>
      </c>
      <c r="AC751" s="41" t="str">
        <f t="shared" si="305"/>
        <v/>
      </c>
      <c r="AD751" s="41" t="str">
        <f t="shared" si="306"/>
        <v/>
      </c>
      <c r="AE751" s="41">
        <f t="shared" si="307"/>
        <v>416.97300000000001</v>
      </c>
      <c r="AF751" s="41">
        <f t="shared" si="308"/>
        <v>416.97300000000001</v>
      </c>
      <c r="AG751" s="41">
        <f t="shared" si="309"/>
        <v>0</v>
      </c>
      <c r="AH751" s="41" t="str">
        <f t="shared" si="310"/>
        <v/>
      </c>
      <c r="AI751" s="41" t="str">
        <f t="shared" si="311"/>
        <v/>
      </c>
      <c r="AJ751" s="41" t="str">
        <f t="shared" si="312"/>
        <v/>
      </c>
      <c r="AK751" s="41" t="str">
        <f t="shared" si="313"/>
        <v/>
      </c>
      <c r="AL751" s="44">
        <f t="shared" si="314"/>
        <v>416.97</v>
      </c>
      <c r="AM751" s="44">
        <f t="shared" si="315"/>
        <v>471.61</v>
      </c>
      <c r="AN751" s="40">
        <f t="shared" si="316"/>
        <v>31520</v>
      </c>
      <c r="AO751" s="45">
        <f t="shared" si="317"/>
        <v>2.8574476651868366E-2</v>
      </c>
      <c r="AP751" s="40">
        <f t="shared" si="318"/>
        <v>174.87579710943442</v>
      </c>
      <c r="AQ751" s="41">
        <v>0</v>
      </c>
      <c r="AR751" s="40">
        <f t="shared" si="319"/>
        <v>25575</v>
      </c>
      <c r="AS751" s="40">
        <f t="shared" si="320"/>
        <v>1190</v>
      </c>
      <c r="AT751" s="40">
        <f t="shared" si="321"/>
        <v>926.15000000000009</v>
      </c>
      <c r="AU751" s="40">
        <f t="shared" si="322"/>
        <v>24474</v>
      </c>
      <c r="AV751" s="46">
        <f t="shared" si="323"/>
        <v>25575</v>
      </c>
      <c r="AW751" s="40">
        <f>AX751-AV751</f>
        <v>0</v>
      </c>
      <c r="AX751" s="59">
        <f>IF(D751&gt;AV751,AV751+(D751-AV751),AV751)</f>
        <v>25575</v>
      </c>
    </row>
    <row r="752" spans="1:50" ht="15" customHeight="1" x14ac:dyDescent="0.25">
      <c r="A752" s="51">
        <v>76</v>
      </c>
      <c r="B752" s="51">
        <v>600</v>
      </c>
      <c r="C752" s="52" t="s">
        <v>372</v>
      </c>
      <c r="D752" s="39">
        <v>3845</v>
      </c>
      <c r="E752" s="40">
        <v>0</v>
      </c>
      <c r="F752" s="41">
        <v>92</v>
      </c>
      <c r="G752" s="40">
        <v>86</v>
      </c>
      <c r="H752" s="42">
        <v>1.7549999999999999</v>
      </c>
      <c r="I752" s="41">
        <v>0</v>
      </c>
      <c r="J752" s="43">
        <f t="shared" si="298"/>
        <v>0</v>
      </c>
      <c r="K752" s="41">
        <v>33</v>
      </c>
      <c r="L752" s="41">
        <v>72</v>
      </c>
      <c r="M752" s="41">
        <v>14</v>
      </c>
      <c r="N752" s="41">
        <f t="shared" si="297"/>
        <v>45.833300000000001</v>
      </c>
      <c r="O752" s="41">
        <f t="shared" si="299"/>
        <v>19.444400000000002</v>
      </c>
      <c r="P752" s="41">
        <v>146</v>
      </c>
      <c r="Q752" s="41">
        <v>142</v>
      </c>
      <c r="R752" s="41">
        <v>123</v>
      </c>
      <c r="S752" s="41">
        <v>112</v>
      </c>
      <c r="T752" s="57">
        <v>92</v>
      </c>
      <c r="U752" s="53">
        <f t="shared" si="300"/>
        <v>146</v>
      </c>
      <c r="V752" s="44">
        <f t="shared" si="301"/>
        <v>41.1</v>
      </c>
      <c r="W752" s="54">
        <v>312018</v>
      </c>
      <c r="X752" s="55">
        <v>184148</v>
      </c>
      <c r="Y752" s="41">
        <v>1.3864662693417884</v>
      </c>
      <c r="Z752" s="41">
        <f t="shared" si="302"/>
        <v>66.355699999999999</v>
      </c>
      <c r="AA752" s="41">
        <f t="shared" si="303"/>
        <v>0</v>
      </c>
      <c r="AB752" s="41">
        <f t="shared" si="304"/>
        <v>0.426315</v>
      </c>
      <c r="AC752" s="41" t="str">
        <f t="shared" si="305"/>
        <v/>
      </c>
      <c r="AD752" s="41" t="str">
        <f t="shared" si="306"/>
        <v/>
      </c>
      <c r="AE752" s="41">
        <f t="shared" si="307"/>
        <v>410</v>
      </c>
      <c r="AF752" s="41">
        <f t="shared" si="308"/>
        <v>410</v>
      </c>
      <c r="AG752" s="41">
        <f t="shared" si="309"/>
        <v>0</v>
      </c>
      <c r="AH752" s="41" t="str">
        <f t="shared" si="310"/>
        <v/>
      </c>
      <c r="AI752" s="41" t="str">
        <f t="shared" si="311"/>
        <v/>
      </c>
      <c r="AJ752" s="41" t="str">
        <f t="shared" si="312"/>
        <v/>
      </c>
      <c r="AK752" s="41" t="str">
        <f t="shared" si="313"/>
        <v/>
      </c>
      <c r="AL752" s="44">
        <f t="shared" si="314"/>
        <v>410</v>
      </c>
      <c r="AM752" s="44">
        <f t="shared" si="315"/>
        <v>463.72</v>
      </c>
      <c r="AN752" s="40">
        <f t="shared" si="316"/>
        <v>0</v>
      </c>
      <c r="AO752" s="45">
        <f t="shared" si="317"/>
        <v>2.8574476651868366E-2</v>
      </c>
      <c r="AP752" s="40">
        <f t="shared" si="318"/>
        <v>-109.86886272643387</v>
      </c>
      <c r="AQ752" s="41">
        <v>0</v>
      </c>
      <c r="AR752" s="40">
        <f t="shared" si="319"/>
        <v>0</v>
      </c>
      <c r="AS752" s="40">
        <f t="shared" si="320"/>
        <v>860</v>
      </c>
      <c r="AT752" s="40">
        <f t="shared" si="321"/>
        <v>9207.4</v>
      </c>
      <c r="AU752" s="40">
        <f t="shared" si="322"/>
        <v>2985</v>
      </c>
      <c r="AV752" s="46">
        <f t="shared" si="323"/>
        <v>2985</v>
      </c>
      <c r="AW752" s="40">
        <f>AX752-AV752</f>
        <v>860</v>
      </c>
      <c r="AX752" s="59">
        <f>IF(D752&gt;AV752,AV752+(D752-AV752),AV752)</f>
        <v>3845</v>
      </c>
    </row>
    <row r="753" spans="1:50" ht="15" customHeight="1" x14ac:dyDescent="0.25">
      <c r="A753" s="51">
        <v>76</v>
      </c>
      <c r="B753" s="51">
        <v>700</v>
      </c>
      <c r="C753" s="52" t="s">
        <v>410</v>
      </c>
      <c r="D753" s="39">
        <v>252571</v>
      </c>
      <c r="E753" s="40">
        <v>0</v>
      </c>
      <c r="F753" s="41">
        <v>759</v>
      </c>
      <c r="G753" s="40">
        <v>740</v>
      </c>
      <c r="H753" s="42">
        <v>2.2629999999999999</v>
      </c>
      <c r="I753" s="41">
        <v>125</v>
      </c>
      <c r="J753" s="43">
        <f t="shared" si="298"/>
        <v>0.16889999999999999</v>
      </c>
      <c r="K753" s="41">
        <v>110</v>
      </c>
      <c r="L753" s="41">
        <v>347</v>
      </c>
      <c r="M753" s="41">
        <v>65</v>
      </c>
      <c r="N753" s="41">
        <f t="shared" si="297"/>
        <v>31.700299999999999</v>
      </c>
      <c r="O753" s="41">
        <f t="shared" si="299"/>
        <v>18.731999999999999</v>
      </c>
      <c r="P753" s="41">
        <v>641</v>
      </c>
      <c r="Q753" s="41">
        <v>761</v>
      </c>
      <c r="R753" s="41">
        <v>732</v>
      </c>
      <c r="S753" s="41">
        <v>759</v>
      </c>
      <c r="T753" s="57">
        <v>759</v>
      </c>
      <c r="U753" s="53">
        <f t="shared" si="300"/>
        <v>761</v>
      </c>
      <c r="V753" s="44">
        <f t="shared" si="301"/>
        <v>2.76</v>
      </c>
      <c r="W753" s="54">
        <v>309018</v>
      </c>
      <c r="X753" s="55">
        <v>300745</v>
      </c>
      <c r="Y753" s="41">
        <v>0.82331308098724787</v>
      </c>
      <c r="Z753" s="41">
        <f t="shared" si="302"/>
        <v>921.88499999999999</v>
      </c>
      <c r="AA753" s="41">
        <f t="shared" si="303"/>
        <v>0</v>
      </c>
      <c r="AB753" s="41">
        <f t="shared" si="304"/>
        <v>0.426315</v>
      </c>
      <c r="AC753" s="41" t="str">
        <f t="shared" si="305"/>
        <v/>
      </c>
      <c r="AD753" s="41" t="str">
        <f t="shared" si="306"/>
        <v/>
      </c>
      <c r="AE753" s="41">
        <f t="shared" si="307"/>
        <v>644.88</v>
      </c>
      <c r="AF753" s="41">
        <f t="shared" si="308"/>
        <v>630</v>
      </c>
      <c r="AG753" s="41">
        <f t="shared" si="309"/>
        <v>0</v>
      </c>
      <c r="AH753" s="41" t="str">
        <f t="shared" si="310"/>
        <v/>
      </c>
      <c r="AI753" s="41" t="str">
        <f t="shared" si="311"/>
        <v/>
      </c>
      <c r="AJ753" s="41" t="str">
        <f t="shared" si="312"/>
        <v/>
      </c>
      <c r="AK753" s="41" t="str">
        <f t="shared" si="313"/>
        <v/>
      </c>
      <c r="AL753" s="44">
        <f t="shared" si="314"/>
        <v>630</v>
      </c>
      <c r="AM753" s="44">
        <f t="shared" si="315"/>
        <v>712.55</v>
      </c>
      <c r="AN753" s="40">
        <f t="shared" si="316"/>
        <v>395548</v>
      </c>
      <c r="AO753" s="45">
        <f t="shared" si="317"/>
        <v>2.8574476651868366E-2</v>
      </c>
      <c r="AP753" s="40">
        <f t="shared" si="318"/>
        <v>4085.4929482541834</v>
      </c>
      <c r="AQ753" s="41">
        <v>0</v>
      </c>
      <c r="AR753" s="40">
        <f t="shared" si="319"/>
        <v>256656</v>
      </c>
      <c r="AS753" s="40">
        <f t="shared" si="320"/>
        <v>7400</v>
      </c>
      <c r="AT753" s="40">
        <f t="shared" si="321"/>
        <v>15037.25</v>
      </c>
      <c r="AU753" s="40">
        <f t="shared" si="322"/>
        <v>245171</v>
      </c>
      <c r="AV753" s="46">
        <f t="shared" si="323"/>
        <v>256656</v>
      </c>
      <c r="AW753" s="40">
        <f>AX753-AV753</f>
        <v>0</v>
      </c>
      <c r="AX753" s="59">
        <f>IF(D753&gt;AV753,AV753+(D753-AV753),AV753)</f>
        <v>256656</v>
      </c>
    </row>
    <row r="754" spans="1:50" ht="15" customHeight="1" x14ac:dyDescent="0.25">
      <c r="A754" s="51">
        <v>76</v>
      </c>
      <c r="B754" s="51">
        <v>800</v>
      </c>
      <c r="C754" s="52" t="s">
        <v>546</v>
      </c>
      <c r="D754" s="39">
        <v>53631</v>
      </c>
      <c r="E754" s="40">
        <v>0</v>
      </c>
      <c r="F754" s="41">
        <v>278</v>
      </c>
      <c r="G754" s="40">
        <v>268</v>
      </c>
      <c r="H754" s="42">
        <v>2.33</v>
      </c>
      <c r="I754" s="41">
        <v>175</v>
      </c>
      <c r="J754" s="43">
        <f t="shared" si="298"/>
        <v>0.65300000000000002</v>
      </c>
      <c r="K754" s="41">
        <v>58</v>
      </c>
      <c r="L754" s="41">
        <v>122</v>
      </c>
      <c r="M754" s="41">
        <v>26</v>
      </c>
      <c r="N754" s="41">
        <f t="shared" si="297"/>
        <v>47.540999999999997</v>
      </c>
      <c r="O754" s="41">
        <f t="shared" si="299"/>
        <v>21.311499999999999</v>
      </c>
      <c r="P754" s="41">
        <v>358</v>
      </c>
      <c r="Q754" s="41">
        <v>343</v>
      </c>
      <c r="R754" s="41">
        <v>282</v>
      </c>
      <c r="S754" s="41">
        <v>303</v>
      </c>
      <c r="T754" s="57">
        <v>278</v>
      </c>
      <c r="U754" s="53">
        <f t="shared" si="300"/>
        <v>358</v>
      </c>
      <c r="V754" s="44">
        <f t="shared" si="301"/>
        <v>25.14</v>
      </c>
      <c r="W754" s="54">
        <v>280675</v>
      </c>
      <c r="X754" s="55">
        <v>131694</v>
      </c>
      <c r="Y754" s="41">
        <v>0.55959062358590084</v>
      </c>
      <c r="Z754" s="41">
        <f t="shared" si="302"/>
        <v>496.79169999999999</v>
      </c>
      <c r="AA754" s="41">
        <f t="shared" si="303"/>
        <v>0</v>
      </c>
      <c r="AB754" s="41">
        <f t="shared" si="304"/>
        <v>0.426315</v>
      </c>
      <c r="AC754" s="41" t="str">
        <f t="shared" si="305"/>
        <v/>
      </c>
      <c r="AD754" s="41" t="str">
        <f t="shared" si="306"/>
        <v/>
      </c>
      <c r="AE754" s="41">
        <f t="shared" si="307"/>
        <v>471.65600000000001</v>
      </c>
      <c r="AF754" s="41">
        <f t="shared" si="308"/>
        <v>471.65600000000001</v>
      </c>
      <c r="AG754" s="41">
        <f t="shared" si="309"/>
        <v>0</v>
      </c>
      <c r="AH754" s="41" t="str">
        <f t="shared" si="310"/>
        <v/>
      </c>
      <c r="AI754" s="41" t="str">
        <f t="shared" si="311"/>
        <v/>
      </c>
      <c r="AJ754" s="41" t="str">
        <f t="shared" si="312"/>
        <v/>
      </c>
      <c r="AK754" s="41" t="str">
        <f t="shared" si="313"/>
        <v/>
      </c>
      <c r="AL754" s="44">
        <f t="shared" si="314"/>
        <v>471.66</v>
      </c>
      <c r="AM754" s="44">
        <f t="shared" si="315"/>
        <v>533.46</v>
      </c>
      <c r="AN754" s="40">
        <f t="shared" si="316"/>
        <v>23311</v>
      </c>
      <c r="AO754" s="45">
        <f t="shared" si="317"/>
        <v>2.8574476651868366E-2</v>
      </c>
      <c r="AP754" s="40">
        <f t="shared" si="318"/>
        <v>-866.37813208464888</v>
      </c>
      <c r="AQ754" s="41">
        <v>0</v>
      </c>
      <c r="AR754" s="40">
        <f t="shared" si="319"/>
        <v>23311</v>
      </c>
      <c r="AS754" s="40">
        <f t="shared" si="320"/>
        <v>2680</v>
      </c>
      <c r="AT754" s="40">
        <f t="shared" si="321"/>
        <v>6584.7000000000007</v>
      </c>
      <c r="AU754" s="40">
        <f t="shared" si="322"/>
        <v>50951</v>
      </c>
      <c r="AV754" s="46">
        <f t="shared" si="323"/>
        <v>50951</v>
      </c>
      <c r="AW754" s="40">
        <f>AX754-AV754</f>
        <v>2680</v>
      </c>
      <c r="AX754" s="59">
        <f>IF(D754&gt;AV754,AV754+(D754-AV754),AV754)</f>
        <v>53631</v>
      </c>
    </row>
    <row r="755" spans="1:50" ht="15" customHeight="1" x14ac:dyDescent="0.25">
      <c r="A755" s="51">
        <v>77</v>
      </c>
      <c r="B755" s="51">
        <v>100</v>
      </c>
      <c r="C755" s="52" t="s">
        <v>61</v>
      </c>
      <c r="D755" s="39">
        <v>166652</v>
      </c>
      <c r="E755" s="40">
        <v>0</v>
      </c>
      <c r="F755" s="41">
        <v>497</v>
      </c>
      <c r="G755" s="40">
        <v>492</v>
      </c>
      <c r="H755" s="42">
        <v>2.3769999999999998</v>
      </c>
      <c r="I755" s="41">
        <v>195</v>
      </c>
      <c r="J755" s="43">
        <f t="shared" si="298"/>
        <v>0.39629999999999999</v>
      </c>
      <c r="K755" s="41">
        <v>100</v>
      </c>
      <c r="L755" s="41">
        <v>259</v>
      </c>
      <c r="M755" s="41">
        <v>79</v>
      </c>
      <c r="N755" s="41">
        <f t="shared" si="297"/>
        <v>38.61</v>
      </c>
      <c r="O755" s="41">
        <f t="shared" si="299"/>
        <v>30.501899999999999</v>
      </c>
      <c r="P755" s="41">
        <v>512</v>
      </c>
      <c r="Q755" s="41">
        <v>510</v>
      </c>
      <c r="R755" s="41">
        <v>507</v>
      </c>
      <c r="S755" s="41">
        <v>470</v>
      </c>
      <c r="T755" s="57">
        <v>497</v>
      </c>
      <c r="U755" s="53">
        <f t="shared" si="300"/>
        <v>512</v>
      </c>
      <c r="V755" s="44">
        <f t="shared" si="301"/>
        <v>3.91</v>
      </c>
      <c r="W755" s="54">
        <v>137808</v>
      </c>
      <c r="X755" s="55">
        <v>132299</v>
      </c>
      <c r="Y755" s="41">
        <v>1.022639101030584</v>
      </c>
      <c r="Z755" s="41">
        <f t="shared" si="302"/>
        <v>485.9975</v>
      </c>
      <c r="AA755" s="41">
        <f t="shared" si="303"/>
        <v>0</v>
      </c>
      <c r="AB755" s="41">
        <f t="shared" si="304"/>
        <v>0.426315</v>
      </c>
      <c r="AC755" s="41" t="str">
        <f t="shared" si="305"/>
        <v/>
      </c>
      <c r="AD755" s="41" t="str">
        <f t="shared" si="306"/>
        <v/>
      </c>
      <c r="AE755" s="41">
        <f t="shared" si="307"/>
        <v>553.86400000000003</v>
      </c>
      <c r="AF755" s="41">
        <f t="shared" si="308"/>
        <v>553.86400000000003</v>
      </c>
      <c r="AG755" s="41">
        <f t="shared" si="309"/>
        <v>0</v>
      </c>
      <c r="AH755" s="41" t="str">
        <f t="shared" si="310"/>
        <v/>
      </c>
      <c r="AI755" s="41" t="str">
        <f t="shared" si="311"/>
        <v/>
      </c>
      <c r="AJ755" s="41" t="str">
        <f t="shared" si="312"/>
        <v/>
      </c>
      <c r="AK755" s="41" t="str">
        <f t="shared" si="313"/>
        <v/>
      </c>
      <c r="AL755" s="44">
        <f t="shared" si="314"/>
        <v>553.86</v>
      </c>
      <c r="AM755" s="44">
        <f t="shared" si="315"/>
        <v>626.42999999999995</v>
      </c>
      <c r="AN755" s="40">
        <f t="shared" si="316"/>
        <v>249454</v>
      </c>
      <c r="AO755" s="45">
        <f t="shared" si="317"/>
        <v>2.8574476651868366E-2</v>
      </c>
      <c r="AP755" s="40">
        <f t="shared" si="318"/>
        <v>2366.0238157280046</v>
      </c>
      <c r="AQ755" s="41">
        <v>0</v>
      </c>
      <c r="AR755" s="40">
        <f t="shared" si="319"/>
        <v>169018</v>
      </c>
      <c r="AS755" s="40">
        <f t="shared" si="320"/>
        <v>4920</v>
      </c>
      <c r="AT755" s="40">
        <f t="shared" si="321"/>
        <v>6614.9500000000007</v>
      </c>
      <c r="AU755" s="40">
        <f t="shared" si="322"/>
        <v>161732</v>
      </c>
      <c r="AV755" s="46">
        <f t="shared" si="323"/>
        <v>169018</v>
      </c>
      <c r="AW755" s="40">
        <f>AX755-AV755</f>
        <v>0</v>
      </c>
      <c r="AX755" s="59">
        <f>IF(D755&gt;AV755,AV755+(D755-AV755),AV755)</f>
        <v>169018</v>
      </c>
    </row>
    <row r="756" spans="1:50" ht="15" customHeight="1" x14ac:dyDescent="0.25">
      <c r="A756" s="51">
        <v>77</v>
      </c>
      <c r="B756" s="51">
        <v>200</v>
      </c>
      <c r="C756" s="52" t="s">
        <v>98</v>
      </c>
      <c r="D756" s="39">
        <v>274235</v>
      </c>
      <c r="E756" s="40">
        <v>0</v>
      </c>
      <c r="F756" s="41">
        <v>790</v>
      </c>
      <c r="G756" s="40">
        <v>784</v>
      </c>
      <c r="H756" s="42">
        <v>2.2869999999999999</v>
      </c>
      <c r="I756" s="41">
        <v>323</v>
      </c>
      <c r="J756" s="43">
        <f t="shared" si="298"/>
        <v>0.41199999999999998</v>
      </c>
      <c r="K756" s="41">
        <v>117</v>
      </c>
      <c r="L756" s="41">
        <v>365</v>
      </c>
      <c r="M756" s="41">
        <v>116</v>
      </c>
      <c r="N756" s="41">
        <f t="shared" si="297"/>
        <v>32.0548</v>
      </c>
      <c r="O756" s="41">
        <f t="shared" si="299"/>
        <v>31.780799999999999</v>
      </c>
      <c r="P756" s="41">
        <v>665</v>
      </c>
      <c r="Q756" s="41">
        <v>693</v>
      </c>
      <c r="R756" s="41">
        <v>782</v>
      </c>
      <c r="S756" s="41">
        <v>735</v>
      </c>
      <c r="T756" s="57">
        <v>790</v>
      </c>
      <c r="U756" s="53">
        <f t="shared" si="300"/>
        <v>790</v>
      </c>
      <c r="V756" s="44">
        <f t="shared" si="301"/>
        <v>0.76</v>
      </c>
      <c r="W756" s="54">
        <v>337292</v>
      </c>
      <c r="X756" s="55">
        <v>206947</v>
      </c>
      <c r="Y756" s="41">
        <v>1.0592794252328581</v>
      </c>
      <c r="Z756" s="41">
        <f t="shared" si="302"/>
        <v>745.79</v>
      </c>
      <c r="AA756" s="41">
        <f t="shared" si="303"/>
        <v>0</v>
      </c>
      <c r="AB756" s="41">
        <f t="shared" si="304"/>
        <v>0.426315</v>
      </c>
      <c r="AC756" s="41" t="str">
        <f t="shared" si="305"/>
        <v/>
      </c>
      <c r="AD756" s="41" t="str">
        <f t="shared" si="306"/>
        <v/>
      </c>
      <c r="AE756" s="41">
        <f t="shared" si="307"/>
        <v>661.02800000000002</v>
      </c>
      <c r="AF756" s="41">
        <f t="shared" si="308"/>
        <v>630</v>
      </c>
      <c r="AG756" s="41">
        <f t="shared" si="309"/>
        <v>0</v>
      </c>
      <c r="AH756" s="41" t="str">
        <f t="shared" si="310"/>
        <v/>
      </c>
      <c r="AI756" s="41" t="str">
        <f t="shared" si="311"/>
        <v/>
      </c>
      <c r="AJ756" s="41" t="str">
        <f t="shared" si="312"/>
        <v/>
      </c>
      <c r="AK756" s="41" t="str">
        <f t="shared" si="313"/>
        <v/>
      </c>
      <c r="AL756" s="44">
        <f t="shared" si="314"/>
        <v>630</v>
      </c>
      <c r="AM756" s="44">
        <f t="shared" si="315"/>
        <v>712.55</v>
      </c>
      <c r="AN756" s="40">
        <f t="shared" si="316"/>
        <v>414847</v>
      </c>
      <c r="AO756" s="45">
        <f t="shared" si="317"/>
        <v>2.8574476651868366E-2</v>
      </c>
      <c r="AP756" s="40">
        <f t="shared" si="318"/>
        <v>4017.9143109725146</v>
      </c>
      <c r="AQ756" s="41">
        <v>0</v>
      </c>
      <c r="AR756" s="40">
        <f t="shared" si="319"/>
        <v>278253</v>
      </c>
      <c r="AS756" s="40">
        <f t="shared" si="320"/>
        <v>7840</v>
      </c>
      <c r="AT756" s="40">
        <f t="shared" si="321"/>
        <v>10347.35</v>
      </c>
      <c r="AU756" s="40">
        <f t="shared" si="322"/>
        <v>266395</v>
      </c>
      <c r="AV756" s="46">
        <f t="shared" si="323"/>
        <v>278253</v>
      </c>
      <c r="AW756" s="40">
        <f>AX756-AV756</f>
        <v>0</v>
      </c>
      <c r="AX756" s="59">
        <f>IF(D756&gt;AV756,AV756+(D756-AV756),AV756)</f>
        <v>278253</v>
      </c>
    </row>
    <row r="757" spans="1:50" ht="15" customHeight="1" x14ac:dyDescent="0.25">
      <c r="A757" s="51">
        <v>77</v>
      </c>
      <c r="B757" s="51">
        <v>300</v>
      </c>
      <c r="C757" s="52" t="s">
        <v>109</v>
      </c>
      <c r="D757" s="39">
        <v>35265</v>
      </c>
      <c r="E757" s="40">
        <v>0</v>
      </c>
      <c r="F757" s="41">
        <v>144</v>
      </c>
      <c r="G757" s="40">
        <v>137</v>
      </c>
      <c r="H757" s="42">
        <v>2.21</v>
      </c>
      <c r="I757" s="41">
        <v>7</v>
      </c>
      <c r="J757" s="43">
        <f t="shared" si="298"/>
        <v>5.11E-2</v>
      </c>
      <c r="K757" s="41">
        <v>22</v>
      </c>
      <c r="L757" s="41">
        <v>61</v>
      </c>
      <c r="M757" s="41">
        <v>14</v>
      </c>
      <c r="N757" s="41">
        <f t="shared" si="297"/>
        <v>36.065599999999996</v>
      </c>
      <c r="O757" s="41">
        <f t="shared" si="299"/>
        <v>22.950799999999997</v>
      </c>
      <c r="P757" s="41">
        <v>135</v>
      </c>
      <c r="Q757" s="41">
        <v>177</v>
      </c>
      <c r="R757" s="41">
        <v>172</v>
      </c>
      <c r="S757" s="41">
        <v>146</v>
      </c>
      <c r="T757" s="57">
        <v>144</v>
      </c>
      <c r="U757" s="53">
        <f t="shared" si="300"/>
        <v>177</v>
      </c>
      <c r="V757" s="44">
        <f t="shared" si="301"/>
        <v>22.6</v>
      </c>
      <c r="W757" s="54">
        <v>40220</v>
      </c>
      <c r="X757" s="55">
        <v>30900</v>
      </c>
      <c r="Y757" s="41">
        <v>0.56630918753291526</v>
      </c>
      <c r="Z757" s="41">
        <f t="shared" si="302"/>
        <v>254.27809999999999</v>
      </c>
      <c r="AA757" s="41">
        <f t="shared" si="303"/>
        <v>0</v>
      </c>
      <c r="AB757" s="41">
        <f t="shared" si="304"/>
        <v>0.426315</v>
      </c>
      <c r="AC757" s="41" t="str">
        <f t="shared" si="305"/>
        <v/>
      </c>
      <c r="AD757" s="41" t="str">
        <f t="shared" si="306"/>
        <v/>
      </c>
      <c r="AE757" s="41">
        <f t="shared" si="307"/>
        <v>423.57900000000001</v>
      </c>
      <c r="AF757" s="41">
        <f t="shared" si="308"/>
        <v>423.57900000000001</v>
      </c>
      <c r="AG757" s="41">
        <f t="shared" si="309"/>
        <v>0</v>
      </c>
      <c r="AH757" s="41" t="str">
        <f t="shared" si="310"/>
        <v/>
      </c>
      <c r="AI757" s="41" t="str">
        <f t="shared" si="311"/>
        <v/>
      </c>
      <c r="AJ757" s="41" t="str">
        <f t="shared" si="312"/>
        <v/>
      </c>
      <c r="AK757" s="41" t="str">
        <f t="shared" si="313"/>
        <v/>
      </c>
      <c r="AL757" s="44">
        <f t="shared" si="314"/>
        <v>423.58</v>
      </c>
      <c r="AM757" s="44">
        <f t="shared" si="315"/>
        <v>479.08</v>
      </c>
      <c r="AN757" s="40">
        <f t="shared" si="316"/>
        <v>48488</v>
      </c>
      <c r="AO757" s="45">
        <f t="shared" si="317"/>
        <v>2.8574476651868366E-2</v>
      </c>
      <c r="AP757" s="40">
        <f t="shared" si="318"/>
        <v>377.84030476765543</v>
      </c>
      <c r="AQ757" s="41">
        <v>0</v>
      </c>
      <c r="AR757" s="40">
        <f t="shared" si="319"/>
        <v>35643</v>
      </c>
      <c r="AS757" s="40">
        <f t="shared" si="320"/>
        <v>1370</v>
      </c>
      <c r="AT757" s="40">
        <f t="shared" si="321"/>
        <v>1545</v>
      </c>
      <c r="AU757" s="40">
        <f t="shared" si="322"/>
        <v>33895</v>
      </c>
      <c r="AV757" s="46">
        <f t="shared" si="323"/>
        <v>35643</v>
      </c>
      <c r="AW757" s="40">
        <f>AX757-AV757</f>
        <v>0</v>
      </c>
      <c r="AX757" s="59">
        <f>IF(D757&gt;AV757,AV757+(D757-AV757),AV757)</f>
        <v>35643</v>
      </c>
    </row>
    <row r="758" spans="1:50" ht="15" customHeight="1" x14ac:dyDescent="0.25">
      <c r="A758" s="51">
        <v>77</v>
      </c>
      <c r="B758" s="51">
        <v>400</v>
      </c>
      <c r="C758" s="52" t="s">
        <v>140</v>
      </c>
      <c r="D758" s="39">
        <v>227295</v>
      </c>
      <c r="E758" s="40">
        <v>0</v>
      </c>
      <c r="F758" s="41">
        <v>681</v>
      </c>
      <c r="G758" s="40">
        <v>661</v>
      </c>
      <c r="H758" s="42">
        <v>2.028</v>
      </c>
      <c r="I758" s="41">
        <v>176</v>
      </c>
      <c r="J758" s="43">
        <f t="shared" si="298"/>
        <v>0.26629999999999998</v>
      </c>
      <c r="K758" s="41">
        <v>77</v>
      </c>
      <c r="L758" s="41">
        <v>306</v>
      </c>
      <c r="M758" s="41">
        <v>104</v>
      </c>
      <c r="N758" s="41">
        <f t="shared" si="297"/>
        <v>25.163400000000003</v>
      </c>
      <c r="O758" s="41">
        <f t="shared" si="299"/>
        <v>33.986899999999999</v>
      </c>
      <c r="P758" s="41">
        <v>599</v>
      </c>
      <c r="Q758" s="41">
        <v>663</v>
      </c>
      <c r="R758" s="41">
        <v>637</v>
      </c>
      <c r="S758" s="41">
        <v>609</v>
      </c>
      <c r="T758" s="57">
        <v>681</v>
      </c>
      <c r="U758" s="53">
        <f t="shared" si="300"/>
        <v>681</v>
      </c>
      <c r="V758" s="44">
        <f t="shared" si="301"/>
        <v>2.94</v>
      </c>
      <c r="W758" s="54">
        <v>240894</v>
      </c>
      <c r="X758" s="55">
        <v>180131</v>
      </c>
      <c r="Y758" s="41">
        <v>1.0048390185591594</v>
      </c>
      <c r="Z758" s="41">
        <f t="shared" si="302"/>
        <v>677.72050000000002</v>
      </c>
      <c r="AA758" s="41">
        <f t="shared" si="303"/>
        <v>0</v>
      </c>
      <c r="AB758" s="41">
        <f t="shared" si="304"/>
        <v>0.426315</v>
      </c>
      <c r="AC758" s="41" t="str">
        <f t="shared" si="305"/>
        <v/>
      </c>
      <c r="AD758" s="41" t="str">
        <f t="shared" si="306"/>
        <v/>
      </c>
      <c r="AE758" s="41">
        <f t="shared" si="307"/>
        <v>615.88699999999994</v>
      </c>
      <c r="AF758" s="41">
        <f t="shared" si="308"/>
        <v>615.88699999999994</v>
      </c>
      <c r="AG758" s="41">
        <f t="shared" si="309"/>
        <v>0</v>
      </c>
      <c r="AH758" s="41" t="str">
        <f t="shared" si="310"/>
        <v/>
      </c>
      <c r="AI758" s="41" t="str">
        <f t="shared" si="311"/>
        <v/>
      </c>
      <c r="AJ758" s="41" t="str">
        <f t="shared" si="312"/>
        <v/>
      </c>
      <c r="AK758" s="41" t="str">
        <f t="shared" si="313"/>
        <v/>
      </c>
      <c r="AL758" s="44">
        <f t="shared" si="314"/>
        <v>615.89</v>
      </c>
      <c r="AM758" s="44">
        <f t="shared" si="315"/>
        <v>696.59</v>
      </c>
      <c r="AN758" s="40">
        <f t="shared" si="316"/>
        <v>357749</v>
      </c>
      <c r="AO758" s="45">
        <f t="shared" si="317"/>
        <v>2.8574476651868366E-2</v>
      </c>
      <c r="AP758" s="40">
        <f t="shared" si="318"/>
        <v>3727.6547771428359</v>
      </c>
      <c r="AQ758" s="41">
        <v>0</v>
      </c>
      <c r="AR758" s="40">
        <f t="shared" si="319"/>
        <v>231023</v>
      </c>
      <c r="AS758" s="40">
        <f t="shared" si="320"/>
        <v>6610</v>
      </c>
      <c r="AT758" s="40">
        <f t="shared" si="321"/>
        <v>9006.5500000000011</v>
      </c>
      <c r="AU758" s="40">
        <f t="shared" si="322"/>
        <v>220685</v>
      </c>
      <c r="AV758" s="46">
        <f t="shared" si="323"/>
        <v>231023</v>
      </c>
      <c r="AW758" s="40">
        <f>AX758-AV758</f>
        <v>0</v>
      </c>
      <c r="AX758" s="59">
        <f>IF(D758&gt;AV758,AV758+(D758-AV758),AV758)</f>
        <v>231023</v>
      </c>
    </row>
    <row r="759" spans="1:50" ht="15" customHeight="1" x14ac:dyDescent="0.25">
      <c r="A759" s="51">
        <v>77</v>
      </c>
      <c r="B759" s="51">
        <v>500</v>
      </c>
      <c r="C759" s="52" t="s">
        <v>217</v>
      </c>
      <c r="D759" s="39">
        <v>186250</v>
      </c>
      <c r="E759" s="40">
        <v>0</v>
      </c>
      <c r="F759" s="41">
        <v>535</v>
      </c>
      <c r="G759" s="40">
        <v>515</v>
      </c>
      <c r="H759" s="42">
        <v>2.077</v>
      </c>
      <c r="I759" s="41">
        <v>107</v>
      </c>
      <c r="J759" s="43">
        <f t="shared" si="298"/>
        <v>0.20780000000000001</v>
      </c>
      <c r="K759" s="41">
        <v>93</v>
      </c>
      <c r="L759" s="41">
        <v>306</v>
      </c>
      <c r="M759" s="41">
        <v>91</v>
      </c>
      <c r="N759" s="41">
        <f t="shared" si="297"/>
        <v>30.392200000000003</v>
      </c>
      <c r="O759" s="41">
        <f t="shared" si="299"/>
        <v>29.738599999999998</v>
      </c>
      <c r="P759" s="41">
        <v>557</v>
      </c>
      <c r="Q759" s="41">
        <v>593</v>
      </c>
      <c r="R759" s="41">
        <v>524</v>
      </c>
      <c r="S759" s="41">
        <v>595</v>
      </c>
      <c r="T759" s="57">
        <v>535</v>
      </c>
      <c r="U759" s="53">
        <f t="shared" si="300"/>
        <v>595</v>
      </c>
      <c r="V759" s="44">
        <f t="shared" si="301"/>
        <v>13.45</v>
      </c>
      <c r="W759" s="54">
        <v>226105</v>
      </c>
      <c r="X759" s="55">
        <v>217765</v>
      </c>
      <c r="Y759" s="41">
        <v>1.3521448748025087</v>
      </c>
      <c r="Z759" s="41">
        <f t="shared" si="302"/>
        <v>395.66770000000002</v>
      </c>
      <c r="AA759" s="41">
        <f t="shared" si="303"/>
        <v>0</v>
      </c>
      <c r="AB759" s="41">
        <f t="shared" si="304"/>
        <v>0.426315</v>
      </c>
      <c r="AC759" s="41" t="str">
        <f t="shared" si="305"/>
        <v/>
      </c>
      <c r="AD759" s="41" t="str">
        <f t="shared" si="306"/>
        <v/>
      </c>
      <c r="AE759" s="41">
        <f t="shared" si="307"/>
        <v>562.30500000000006</v>
      </c>
      <c r="AF759" s="41">
        <f t="shared" si="308"/>
        <v>562.30500000000006</v>
      </c>
      <c r="AG759" s="41">
        <f t="shared" si="309"/>
        <v>0</v>
      </c>
      <c r="AH759" s="41" t="str">
        <f t="shared" si="310"/>
        <v/>
      </c>
      <c r="AI759" s="41" t="str">
        <f t="shared" si="311"/>
        <v/>
      </c>
      <c r="AJ759" s="41" t="str">
        <f t="shared" si="312"/>
        <v/>
      </c>
      <c r="AK759" s="41" t="str">
        <f t="shared" si="313"/>
        <v/>
      </c>
      <c r="AL759" s="44">
        <f t="shared" si="314"/>
        <v>562.30999999999995</v>
      </c>
      <c r="AM759" s="44">
        <f t="shared" si="315"/>
        <v>635.99</v>
      </c>
      <c r="AN759" s="40">
        <f t="shared" si="316"/>
        <v>231143</v>
      </c>
      <c r="AO759" s="45">
        <f t="shared" si="317"/>
        <v>2.8574476651868366E-2</v>
      </c>
      <c r="AP759" s="40">
        <f t="shared" si="318"/>
        <v>1282.7939803323266</v>
      </c>
      <c r="AQ759" s="41">
        <v>0</v>
      </c>
      <c r="AR759" s="40">
        <f t="shared" si="319"/>
        <v>187533</v>
      </c>
      <c r="AS759" s="40">
        <f t="shared" si="320"/>
        <v>5150</v>
      </c>
      <c r="AT759" s="40">
        <f t="shared" si="321"/>
        <v>10888.25</v>
      </c>
      <c r="AU759" s="40">
        <f t="shared" si="322"/>
        <v>181100</v>
      </c>
      <c r="AV759" s="46">
        <f t="shared" si="323"/>
        <v>187533</v>
      </c>
      <c r="AW759" s="40">
        <f>AX759-AV759</f>
        <v>0</v>
      </c>
      <c r="AX759" s="59">
        <f>IF(D759&gt;AV759,AV759+(D759-AV759),AV759)</f>
        <v>187533</v>
      </c>
    </row>
    <row r="760" spans="1:50" ht="15" customHeight="1" x14ac:dyDescent="0.25">
      <c r="A760" s="51">
        <v>77</v>
      </c>
      <c r="B760" s="51">
        <v>600</v>
      </c>
      <c r="C760" s="52" t="s">
        <v>321</v>
      </c>
      <c r="D760" s="39">
        <v>80167</v>
      </c>
      <c r="E760" s="40">
        <v>0</v>
      </c>
      <c r="F760" s="41">
        <v>348</v>
      </c>
      <c r="G760" s="40">
        <v>333</v>
      </c>
      <c r="H760" s="42">
        <v>2.056</v>
      </c>
      <c r="I760" s="41">
        <v>96</v>
      </c>
      <c r="J760" s="43">
        <f t="shared" si="298"/>
        <v>0.2883</v>
      </c>
      <c r="K760" s="41">
        <v>49</v>
      </c>
      <c r="L760" s="41">
        <v>171</v>
      </c>
      <c r="M760" s="41">
        <v>37</v>
      </c>
      <c r="N760" s="41">
        <f t="shared" si="297"/>
        <v>28.655000000000001</v>
      </c>
      <c r="O760" s="41">
        <f t="shared" si="299"/>
        <v>21.6374</v>
      </c>
      <c r="P760" s="41">
        <v>325</v>
      </c>
      <c r="Q760" s="41">
        <v>338</v>
      </c>
      <c r="R760" s="41">
        <v>353</v>
      </c>
      <c r="S760" s="41">
        <v>335</v>
      </c>
      <c r="T760" s="57">
        <v>348</v>
      </c>
      <c r="U760" s="53">
        <f t="shared" si="300"/>
        <v>353</v>
      </c>
      <c r="V760" s="44">
        <f t="shared" si="301"/>
        <v>5.67</v>
      </c>
      <c r="W760" s="54">
        <v>195564</v>
      </c>
      <c r="X760" s="55">
        <v>104601</v>
      </c>
      <c r="Y760" s="41">
        <v>0.36691019417850584</v>
      </c>
      <c r="Z760" s="41">
        <f t="shared" si="302"/>
        <v>948.46100000000001</v>
      </c>
      <c r="AA760" s="41">
        <f t="shared" si="303"/>
        <v>0</v>
      </c>
      <c r="AB760" s="41">
        <f t="shared" si="304"/>
        <v>0.426315</v>
      </c>
      <c r="AC760" s="41" t="str">
        <f t="shared" si="305"/>
        <v/>
      </c>
      <c r="AD760" s="41" t="str">
        <f t="shared" si="306"/>
        <v/>
      </c>
      <c r="AE760" s="41">
        <f t="shared" si="307"/>
        <v>495.51099999999997</v>
      </c>
      <c r="AF760" s="41">
        <f t="shared" si="308"/>
        <v>495.51099999999997</v>
      </c>
      <c r="AG760" s="41">
        <f t="shared" si="309"/>
        <v>0</v>
      </c>
      <c r="AH760" s="41" t="str">
        <f t="shared" si="310"/>
        <v/>
      </c>
      <c r="AI760" s="41" t="str">
        <f t="shared" si="311"/>
        <v/>
      </c>
      <c r="AJ760" s="41" t="str">
        <f t="shared" si="312"/>
        <v/>
      </c>
      <c r="AK760" s="41" t="str">
        <f t="shared" si="313"/>
        <v/>
      </c>
      <c r="AL760" s="44">
        <f t="shared" si="314"/>
        <v>495.51</v>
      </c>
      <c r="AM760" s="44">
        <f t="shared" si="315"/>
        <v>560.44000000000005</v>
      </c>
      <c r="AN760" s="40">
        <f t="shared" si="316"/>
        <v>103255</v>
      </c>
      <c r="AO760" s="45">
        <f t="shared" si="317"/>
        <v>2.8574476651868366E-2</v>
      </c>
      <c r="AP760" s="40">
        <f t="shared" si="318"/>
        <v>659.72751693833686</v>
      </c>
      <c r="AQ760" s="41">
        <v>0</v>
      </c>
      <c r="AR760" s="40">
        <f t="shared" si="319"/>
        <v>80827</v>
      </c>
      <c r="AS760" s="40">
        <f t="shared" si="320"/>
        <v>3330</v>
      </c>
      <c r="AT760" s="40">
        <f t="shared" si="321"/>
        <v>5230.05</v>
      </c>
      <c r="AU760" s="40">
        <f t="shared" si="322"/>
        <v>76837</v>
      </c>
      <c r="AV760" s="46">
        <f t="shared" si="323"/>
        <v>80827</v>
      </c>
      <c r="AW760" s="40">
        <f>AX760-AV760</f>
        <v>0</v>
      </c>
      <c r="AX760" s="59">
        <f>IF(D760&gt;AV760,AV760+(D760-AV760),AV760)</f>
        <v>80827</v>
      </c>
    </row>
    <row r="761" spans="1:50" ht="15" customHeight="1" x14ac:dyDescent="0.25">
      <c r="A761" s="51">
        <v>77</v>
      </c>
      <c r="B761" s="51">
        <v>700</v>
      </c>
      <c r="C761" s="52" t="s">
        <v>359</v>
      </c>
      <c r="D761" s="39">
        <v>72648</v>
      </c>
      <c r="E761" s="40">
        <v>0</v>
      </c>
      <c r="F761" s="41">
        <v>266</v>
      </c>
      <c r="G761" s="40">
        <v>252</v>
      </c>
      <c r="H761" s="42">
        <v>2.3119999999999998</v>
      </c>
      <c r="I761" s="41">
        <v>0</v>
      </c>
      <c r="J761" s="43">
        <f t="shared" si="298"/>
        <v>0</v>
      </c>
      <c r="K761" s="41">
        <v>43</v>
      </c>
      <c r="L761" s="41">
        <v>123</v>
      </c>
      <c r="M761" s="41">
        <v>24</v>
      </c>
      <c r="N761" s="41">
        <f t="shared" si="297"/>
        <v>34.959299999999999</v>
      </c>
      <c r="O761" s="41">
        <f t="shared" si="299"/>
        <v>19.5122</v>
      </c>
      <c r="P761" s="41">
        <v>198</v>
      </c>
      <c r="Q761" s="41">
        <v>299</v>
      </c>
      <c r="R761" s="41">
        <v>269</v>
      </c>
      <c r="S761" s="41">
        <v>267</v>
      </c>
      <c r="T761" s="57">
        <v>266</v>
      </c>
      <c r="U761" s="53">
        <f t="shared" si="300"/>
        <v>299</v>
      </c>
      <c r="V761" s="44">
        <f t="shared" si="301"/>
        <v>15.72</v>
      </c>
      <c r="W761" s="54">
        <v>65086</v>
      </c>
      <c r="X761" s="55">
        <v>70009</v>
      </c>
      <c r="Y761" s="41">
        <v>2.0522392381740766</v>
      </c>
      <c r="Z761" s="41">
        <f t="shared" si="302"/>
        <v>129.61449999999999</v>
      </c>
      <c r="AA761" s="41">
        <f t="shared" si="303"/>
        <v>0</v>
      </c>
      <c r="AB761" s="41">
        <f t="shared" si="304"/>
        <v>0.426315</v>
      </c>
      <c r="AC761" s="41" t="str">
        <f t="shared" si="305"/>
        <v/>
      </c>
      <c r="AD761" s="41" t="str">
        <f t="shared" si="306"/>
        <v/>
      </c>
      <c r="AE761" s="41">
        <f t="shared" si="307"/>
        <v>465.78399999999999</v>
      </c>
      <c r="AF761" s="41">
        <f t="shared" si="308"/>
        <v>465.78399999999999</v>
      </c>
      <c r="AG761" s="41">
        <f t="shared" si="309"/>
        <v>0</v>
      </c>
      <c r="AH761" s="41" t="str">
        <f t="shared" si="310"/>
        <v/>
      </c>
      <c r="AI761" s="41" t="str">
        <f t="shared" si="311"/>
        <v/>
      </c>
      <c r="AJ761" s="41" t="str">
        <f t="shared" si="312"/>
        <v/>
      </c>
      <c r="AK761" s="41" t="str">
        <f t="shared" si="313"/>
        <v/>
      </c>
      <c r="AL761" s="44">
        <f t="shared" si="314"/>
        <v>465.78</v>
      </c>
      <c r="AM761" s="44">
        <f t="shared" si="315"/>
        <v>526.80999999999995</v>
      </c>
      <c r="AN761" s="40">
        <f t="shared" si="316"/>
        <v>105009</v>
      </c>
      <c r="AO761" s="45">
        <f t="shared" si="317"/>
        <v>2.8574476651868366E-2</v>
      </c>
      <c r="AP761" s="40">
        <f t="shared" si="318"/>
        <v>924.69863893111221</v>
      </c>
      <c r="AQ761" s="41">
        <v>0</v>
      </c>
      <c r="AR761" s="40">
        <f t="shared" si="319"/>
        <v>73573</v>
      </c>
      <c r="AS761" s="40">
        <f t="shared" si="320"/>
        <v>2520</v>
      </c>
      <c r="AT761" s="40">
        <f t="shared" si="321"/>
        <v>3500.4500000000003</v>
      </c>
      <c r="AU761" s="40">
        <f t="shared" si="322"/>
        <v>70128</v>
      </c>
      <c r="AV761" s="46">
        <f t="shared" si="323"/>
        <v>73573</v>
      </c>
      <c r="AW761" s="40">
        <f>AX761-AV761</f>
        <v>0</v>
      </c>
      <c r="AX761" s="59">
        <f>IF(D761&gt;AV761,AV761+(D761-AV761),AV761)</f>
        <v>73573</v>
      </c>
    </row>
    <row r="762" spans="1:50" ht="15" customHeight="1" x14ac:dyDescent="0.25">
      <c r="A762" s="51">
        <v>77</v>
      </c>
      <c r="B762" s="51">
        <v>900</v>
      </c>
      <c r="C762" s="52" t="s">
        <v>465</v>
      </c>
      <c r="D762" s="39">
        <v>1123012</v>
      </c>
      <c r="E762" s="40">
        <v>0</v>
      </c>
      <c r="F762" s="41">
        <v>3458</v>
      </c>
      <c r="G762" s="40">
        <v>3367</v>
      </c>
      <c r="H762" s="42">
        <v>2.5049999999999999</v>
      </c>
      <c r="I762" s="41">
        <v>2817</v>
      </c>
      <c r="J762" s="43">
        <f t="shared" si="298"/>
        <v>0.83660000000000001</v>
      </c>
      <c r="K762" s="41">
        <v>400</v>
      </c>
      <c r="L762" s="41">
        <v>1467</v>
      </c>
      <c r="M762" s="41">
        <v>343</v>
      </c>
      <c r="N762" s="41">
        <f t="shared" si="297"/>
        <v>27.266500000000001</v>
      </c>
      <c r="O762" s="41">
        <f t="shared" si="299"/>
        <v>23.381</v>
      </c>
      <c r="P762" s="41">
        <v>2416</v>
      </c>
      <c r="Q762" s="41">
        <v>2859</v>
      </c>
      <c r="R762" s="41">
        <v>2786</v>
      </c>
      <c r="S762" s="41">
        <v>3040</v>
      </c>
      <c r="T762" s="53">
        <v>3458</v>
      </c>
      <c r="U762" s="53">
        <f t="shared" si="300"/>
        <v>3458</v>
      </c>
      <c r="V762" s="44">
        <f t="shared" si="301"/>
        <v>2.63</v>
      </c>
      <c r="W762" s="54">
        <v>1619352</v>
      </c>
      <c r="X762" s="55">
        <v>872671</v>
      </c>
      <c r="Y762" s="41">
        <v>2.6759633635368196</v>
      </c>
      <c r="Z762" s="41">
        <f t="shared" si="302"/>
        <v>1292.2448999999999</v>
      </c>
      <c r="AA762" s="41">
        <f t="shared" si="303"/>
        <v>0</v>
      </c>
      <c r="AB762" s="41">
        <f t="shared" si="304"/>
        <v>0.426315</v>
      </c>
      <c r="AC762" s="41" t="str">
        <f t="shared" si="305"/>
        <v/>
      </c>
      <c r="AD762" s="41" t="str">
        <f t="shared" si="306"/>
        <v/>
      </c>
      <c r="AE762" s="41" t="str">
        <f t="shared" si="307"/>
        <v/>
      </c>
      <c r="AF762" s="41" t="str">
        <f t="shared" si="308"/>
        <v/>
      </c>
      <c r="AG762" s="41">
        <f t="shared" si="309"/>
        <v>703.62801634999994</v>
      </c>
      <c r="AH762" s="41" t="str">
        <f t="shared" si="310"/>
        <v/>
      </c>
      <c r="AI762" s="41" t="str">
        <f t="shared" si="311"/>
        <v/>
      </c>
      <c r="AJ762" s="41" t="str">
        <f t="shared" si="312"/>
        <v/>
      </c>
      <c r="AK762" s="41" t="str">
        <f t="shared" si="313"/>
        <v/>
      </c>
      <c r="AL762" s="44">
        <f t="shared" si="314"/>
        <v>703.63</v>
      </c>
      <c r="AM762" s="44">
        <f t="shared" si="315"/>
        <v>795.83</v>
      </c>
      <c r="AN762" s="40">
        <f t="shared" si="316"/>
        <v>1989206</v>
      </c>
      <c r="AO762" s="45">
        <f t="shared" si="317"/>
        <v>2.8574476651868366E-2</v>
      </c>
      <c r="AP762" s="40">
        <f t="shared" si="318"/>
        <v>24751.040228988466</v>
      </c>
      <c r="AQ762" s="41">
        <v>0</v>
      </c>
      <c r="AR762" s="40">
        <f t="shared" si="319"/>
        <v>1147763</v>
      </c>
      <c r="AS762" s="40">
        <f t="shared" si="320"/>
        <v>33670</v>
      </c>
      <c r="AT762" s="40">
        <f t="shared" si="321"/>
        <v>43633.55</v>
      </c>
      <c r="AU762" s="40">
        <f t="shared" si="322"/>
        <v>1089342</v>
      </c>
      <c r="AV762" s="46">
        <f t="shared" si="323"/>
        <v>1147763</v>
      </c>
      <c r="AW762" s="40">
        <f>AX762-AV762</f>
        <v>0</v>
      </c>
      <c r="AX762" s="59">
        <f>IF(D762&gt;AV762,AV762+(D762-AV762),AV762)</f>
        <v>1147763</v>
      </c>
    </row>
    <row r="763" spans="1:50" ht="15" customHeight="1" x14ac:dyDescent="0.25">
      <c r="A763" s="51">
        <v>77</v>
      </c>
      <c r="B763" s="51">
        <v>1500</v>
      </c>
      <c r="C763" s="52" t="s">
        <v>817</v>
      </c>
      <c r="D763" s="39">
        <v>15660</v>
      </c>
      <c r="E763" s="40">
        <v>0</v>
      </c>
      <c r="F763" s="41">
        <v>111</v>
      </c>
      <c r="G763" s="40">
        <v>103</v>
      </c>
      <c r="H763" s="42">
        <v>2.5750000000000002</v>
      </c>
      <c r="I763" s="41">
        <v>0</v>
      </c>
      <c r="J763" s="43">
        <f t="shared" si="298"/>
        <v>0</v>
      </c>
      <c r="K763" s="41">
        <v>7</v>
      </c>
      <c r="L763" s="41">
        <v>45</v>
      </c>
      <c r="M763" s="41">
        <v>33</v>
      </c>
      <c r="N763" s="41">
        <f t="shared" si="297"/>
        <v>15.5556</v>
      </c>
      <c r="O763" s="41">
        <f t="shared" si="299"/>
        <v>73.333300000000008</v>
      </c>
      <c r="P763" s="41">
        <v>71</v>
      </c>
      <c r="Q763" s="41">
        <v>74</v>
      </c>
      <c r="R763" s="41">
        <v>54</v>
      </c>
      <c r="S763" s="41">
        <v>87</v>
      </c>
      <c r="T763" s="57">
        <v>111</v>
      </c>
      <c r="U763" s="53">
        <f t="shared" si="300"/>
        <v>111</v>
      </c>
      <c r="V763" s="44">
        <f t="shared" si="301"/>
        <v>7.21</v>
      </c>
      <c r="W763" s="54">
        <v>44437</v>
      </c>
      <c r="X763" s="55">
        <v>12515</v>
      </c>
      <c r="Y763" s="41">
        <v>0.42266489265587331</v>
      </c>
      <c r="Z763" s="41">
        <f t="shared" si="302"/>
        <v>262.61939999999998</v>
      </c>
      <c r="AA763" s="41">
        <f t="shared" si="303"/>
        <v>0</v>
      </c>
      <c r="AB763" s="41">
        <f t="shared" si="304"/>
        <v>0.426315</v>
      </c>
      <c r="AC763" s="41" t="str">
        <f t="shared" si="305"/>
        <v/>
      </c>
      <c r="AD763" s="41" t="str">
        <f t="shared" si="306"/>
        <v/>
      </c>
      <c r="AE763" s="41">
        <f t="shared" si="307"/>
        <v>411.101</v>
      </c>
      <c r="AF763" s="41">
        <f t="shared" si="308"/>
        <v>411.101</v>
      </c>
      <c r="AG763" s="41">
        <f t="shared" si="309"/>
        <v>0</v>
      </c>
      <c r="AH763" s="41" t="str">
        <f t="shared" si="310"/>
        <v/>
      </c>
      <c r="AI763" s="41" t="str">
        <f t="shared" si="311"/>
        <v/>
      </c>
      <c r="AJ763" s="41" t="str">
        <f t="shared" si="312"/>
        <v/>
      </c>
      <c r="AK763" s="41" t="str">
        <f t="shared" si="313"/>
        <v/>
      </c>
      <c r="AL763" s="44">
        <f t="shared" si="314"/>
        <v>411.1</v>
      </c>
      <c r="AM763" s="44">
        <f t="shared" si="315"/>
        <v>464.97</v>
      </c>
      <c r="AN763" s="40">
        <f t="shared" si="316"/>
        <v>28948</v>
      </c>
      <c r="AO763" s="45">
        <f t="shared" si="317"/>
        <v>2.8574476651868366E-2</v>
      </c>
      <c r="AP763" s="40">
        <f t="shared" si="318"/>
        <v>379.69764575002688</v>
      </c>
      <c r="AQ763" s="41">
        <v>0</v>
      </c>
      <c r="AR763" s="40">
        <f t="shared" si="319"/>
        <v>16040</v>
      </c>
      <c r="AS763" s="40">
        <f t="shared" si="320"/>
        <v>1030</v>
      </c>
      <c r="AT763" s="40">
        <f t="shared" si="321"/>
        <v>625.75</v>
      </c>
      <c r="AU763" s="40">
        <f t="shared" si="322"/>
        <v>15034</v>
      </c>
      <c r="AV763" s="46">
        <f t="shared" si="323"/>
        <v>16040</v>
      </c>
      <c r="AW763" s="40">
        <f>AX763-AV763</f>
        <v>0</v>
      </c>
      <c r="AX763" s="59">
        <f>IF(D763&gt;AV763,AV763+(D763-AV763),AV763)</f>
        <v>16040</v>
      </c>
    </row>
    <row r="764" spans="1:50" ht="15" customHeight="1" x14ac:dyDescent="0.25">
      <c r="A764" s="51">
        <v>77</v>
      </c>
      <c r="B764" s="51">
        <v>9300</v>
      </c>
      <c r="C764" s="52" t="s">
        <v>736</v>
      </c>
      <c r="D764" s="39">
        <v>1290171</v>
      </c>
      <c r="E764" s="40">
        <v>0</v>
      </c>
      <c r="F764" s="41">
        <v>2981</v>
      </c>
      <c r="G764" s="40">
        <v>3031</v>
      </c>
      <c r="H764" s="42">
        <v>2.177</v>
      </c>
      <c r="I764" s="41">
        <v>2207</v>
      </c>
      <c r="J764" s="43">
        <f t="shared" si="298"/>
        <v>0.72809999999999997</v>
      </c>
      <c r="K764" s="41">
        <v>413</v>
      </c>
      <c r="L764" s="41">
        <v>1413</v>
      </c>
      <c r="M764" s="41">
        <v>476</v>
      </c>
      <c r="N764" s="41">
        <f t="shared" si="297"/>
        <v>29.2286</v>
      </c>
      <c r="O764" s="41">
        <f t="shared" si="299"/>
        <v>33.687199999999997</v>
      </c>
      <c r="P764" s="41">
        <v>2755</v>
      </c>
      <c r="Q764" s="41">
        <v>2887</v>
      </c>
      <c r="R764" s="41">
        <v>2754</v>
      </c>
      <c r="S764" s="41">
        <v>3104</v>
      </c>
      <c r="T764" s="53">
        <v>2981</v>
      </c>
      <c r="U764" s="53">
        <f t="shared" si="300"/>
        <v>3104</v>
      </c>
      <c r="V764" s="44">
        <f t="shared" si="301"/>
        <v>2.35</v>
      </c>
      <c r="W764" s="54">
        <v>1517102</v>
      </c>
      <c r="X764" s="55">
        <v>1034858</v>
      </c>
      <c r="Y764" s="41">
        <v>4.6697413269868431</v>
      </c>
      <c r="Z764" s="41">
        <f t="shared" si="302"/>
        <v>638.36509999999998</v>
      </c>
      <c r="AA764" s="41">
        <f t="shared" si="303"/>
        <v>0</v>
      </c>
      <c r="AB764" s="41">
        <f t="shared" si="304"/>
        <v>0.426315</v>
      </c>
      <c r="AC764" s="41" t="str">
        <f t="shared" si="305"/>
        <v/>
      </c>
      <c r="AD764" s="41" t="str">
        <f t="shared" si="306"/>
        <v/>
      </c>
      <c r="AE764" s="41" t="str">
        <f t="shared" si="307"/>
        <v/>
      </c>
      <c r="AF764" s="41" t="str">
        <f t="shared" si="308"/>
        <v/>
      </c>
      <c r="AG764" s="41">
        <f t="shared" si="309"/>
        <v>730.73496373999978</v>
      </c>
      <c r="AH764" s="41" t="str">
        <f t="shared" si="310"/>
        <v/>
      </c>
      <c r="AI764" s="41" t="str">
        <f t="shared" si="311"/>
        <v/>
      </c>
      <c r="AJ764" s="41" t="str">
        <f t="shared" si="312"/>
        <v/>
      </c>
      <c r="AK764" s="41" t="str">
        <f t="shared" si="313"/>
        <v/>
      </c>
      <c r="AL764" s="44">
        <f t="shared" si="314"/>
        <v>730.73</v>
      </c>
      <c r="AM764" s="44">
        <f t="shared" si="315"/>
        <v>826.48</v>
      </c>
      <c r="AN764" s="40">
        <f t="shared" si="316"/>
        <v>1858298</v>
      </c>
      <c r="AO764" s="45">
        <f t="shared" si="317"/>
        <v>2.8574476651868366E-2</v>
      </c>
      <c r="AP764" s="40">
        <f t="shared" si="318"/>
        <v>16233.931696796019</v>
      </c>
      <c r="AQ764" s="41">
        <v>0</v>
      </c>
      <c r="AR764" s="40">
        <f t="shared" si="319"/>
        <v>1306405</v>
      </c>
      <c r="AS764" s="40">
        <f t="shared" si="320"/>
        <v>30310</v>
      </c>
      <c r="AT764" s="40">
        <f t="shared" si="321"/>
        <v>51742.9</v>
      </c>
      <c r="AU764" s="40">
        <f t="shared" si="322"/>
        <v>1259861</v>
      </c>
      <c r="AV764" s="46">
        <f t="shared" si="323"/>
        <v>1306405</v>
      </c>
      <c r="AW764" s="40">
        <f>AX764-AV764</f>
        <v>0</v>
      </c>
      <c r="AX764" s="59">
        <f>IF(D764&gt;AV764,AV764+(D764-AV764),AV764)</f>
        <v>1306405</v>
      </c>
    </row>
    <row r="765" spans="1:50" ht="15" customHeight="1" x14ac:dyDescent="0.25">
      <c r="A765" s="51">
        <v>78</v>
      </c>
      <c r="B765" s="51">
        <v>100</v>
      </c>
      <c r="C765" s="52" t="s">
        <v>99</v>
      </c>
      <c r="D765" s="39">
        <v>322830</v>
      </c>
      <c r="E765" s="40">
        <v>0</v>
      </c>
      <c r="F765" s="41">
        <v>589</v>
      </c>
      <c r="G765" s="40">
        <v>557</v>
      </c>
      <c r="H765" s="42">
        <v>2.1059999999999999</v>
      </c>
      <c r="I765" s="41">
        <v>185</v>
      </c>
      <c r="J765" s="43">
        <f t="shared" si="298"/>
        <v>0.33210000000000001</v>
      </c>
      <c r="K765" s="41">
        <v>134</v>
      </c>
      <c r="L765" s="41">
        <v>302</v>
      </c>
      <c r="M765" s="41">
        <v>94</v>
      </c>
      <c r="N765" s="41">
        <f t="shared" si="297"/>
        <v>44.370899999999999</v>
      </c>
      <c r="O765" s="41">
        <f t="shared" si="299"/>
        <v>31.125799999999998</v>
      </c>
      <c r="P765" s="41">
        <v>906</v>
      </c>
      <c r="Q765" s="41">
        <v>887</v>
      </c>
      <c r="R765" s="41">
        <v>804</v>
      </c>
      <c r="S765" s="41">
        <v>690</v>
      </c>
      <c r="T765" s="57">
        <v>589</v>
      </c>
      <c r="U765" s="53">
        <f t="shared" si="300"/>
        <v>906</v>
      </c>
      <c r="V765" s="44">
        <f t="shared" si="301"/>
        <v>38.520000000000003</v>
      </c>
      <c r="W765" s="54">
        <v>106006</v>
      </c>
      <c r="X765" s="55">
        <v>290008</v>
      </c>
      <c r="Y765" s="41">
        <v>0.78630016818610737</v>
      </c>
      <c r="Z765" s="41">
        <f t="shared" si="302"/>
        <v>749.07780000000002</v>
      </c>
      <c r="AA765" s="41">
        <f t="shared" si="303"/>
        <v>0</v>
      </c>
      <c r="AB765" s="41">
        <f t="shared" si="304"/>
        <v>0.426315</v>
      </c>
      <c r="AC765" s="41" t="str">
        <f t="shared" si="305"/>
        <v/>
      </c>
      <c r="AD765" s="41" t="str">
        <f t="shared" si="306"/>
        <v/>
      </c>
      <c r="AE765" s="41">
        <f t="shared" si="307"/>
        <v>577.71900000000005</v>
      </c>
      <c r="AF765" s="41">
        <f t="shared" si="308"/>
        <v>577.71900000000005</v>
      </c>
      <c r="AG765" s="41">
        <f t="shared" si="309"/>
        <v>0</v>
      </c>
      <c r="AH765" s="41" t="str">
        <f t="shared" si="310"/>
        <v/>
      </c>
      <c r="AI765" s="41" t="str">
        <f t="shared" si="311"/>
        <v/>
      </c>
      <c r="AJ765" s="41" t="str">
        <f t="shared" si="312"/>
        <v/>
      </c>
      <c r="AK765" s="41" t="str">
        <f t="shared" si="313"/>
        <v/>
      </c>
      <c r="AL765" s="44">
        <f t="shared" si="314"/>
        <v>577.72</v>
      </c>
      <c r="AM765" s="44">
        <f t="shared" si="315"/>
        <v>653.41999999999996</v>
      </c>
      <c r="AN765" s="40">
        <f t="shared" si="316"/>
        <v>318763</v>
      </c>
      <c r="AO765" s="45">
        <f t="shared" si="317"/>
        <v>2.8574476651868366E-2</v>
      </c>
      <c r="AP765" s="40">
        <f t="shared" si="318"/>
        <v>-116.21239654314864</v>
      </c>
      <c r="AQ765" s="41">
        <v>0</v>
      </c>
      <c r="AR765" s="40">
        <f t="shared" si="319"/>
        <v>318763</v>
      </c>
      <c r="AS765" s="40">
        <f t="shared" si="320"/>
        <v>5570</v>
      </c>
      <c r="AT765" s="40">
        <f t="shared" si="321"/>
        <v>14500.400000000001</v>
      </c>
      <c r="AU765" s="40">
        <f t="shared" si="322"/>
        <v>317260</v>
      </c>
      <c r="AV765" s="46">
        <f t="shared" si="323"/>
        <v>318763</v>
      </c>
      <c r="AW765" s="40">
        <f>AX765-AV765</f>
        <v>4067</v>
      </c>
      <c r="AX765" s="59">
        <f>IF(D765&gt;AV765,AV765+(D765-AV765),AV765)</f>
        <v>322830</v>
      </c>
    </row>
    <row r="766" spans="1:50" ht="15" customHeight="1" x14ac:dyDescent="0.25">
      <c r="A766" s="51">
        <v>78</v>
      </c>
      <c r="B766" s="51">
        <v>300</v>
      </c>
      <c r="C766" s="52" t="s">
        <v>212</v>
      </c>
      <c r="D766" s="39">
        <v>16370</v>
      </c>
      <c r="E766" s="40">
        <v>0</v>
      </c>
      <c r="F766" s="41">
        <v>100</v>
      </c>
      <c r="G766" s="40">
        <v>85</v>
      </c>
      <c r="H766" s="42">
        <v>1.889</v>
      </c>
      <c r="I766" s="41">
        <v>0</v>
      </c>
      <c r="J766" s="43">
        <f t="shared" si="298"/>
        <v>0</v>
      </c>
      <c r="K766" s="41">
        <v>18</v>
      </c>
      <c r="L766" s="41">
        <v>58</v>
      </c>
      <c r="M766" s="41">
        <v>25</v>
      </c>
      <c r="N766" s="41">
        <f t="shared" si="297"/>
        <v>31.034499999999998</v>
      </c>
      <c r="O766" s="41">
        <f t="shared" si="299"/>
        <v>43.103400000000001</v>
      </c>
      <c r="P766" s="41">
        <v>204</v>
      </c>
      <c r="Q766" s="41">
        <v>173</v>
      </c>
      <c r="R766" s="41">
        <v>126</v>
      </c>
      <c r="S766" s="41">
        <v>122</v>
      </c>
      <c r="T766" s="57">
        <v>100</v>
      </c>
      <c r="U766" s="53">
        <f t="shared" si="300"/>
        <v>204</v>
      </c>
      <c r="V766" s="44">
        <f t="shared" si="301"/>
        <v>58.33</v>
      </c>
      <c r="W766" s="54">
        <v>50369</v>
      </c>
      <c r="X766" s="55">
        <v>62999</v>
      </c>
      <c r="Y766" s="41">
        <v>0.45083259073015008</v>
      </c>
      <c r="Z766" s="41">
        <f t="shared" si="302"/>
        <v>221.81180000000001</v>
      </c>
      <c r="AA766" s="41">
        <f t="shared" si="303"/>
        <v>0</v>
      </c>
      <c r="AB766" s="41">
        <f t="shared" si="304"/>
        <v>0.426315</v>
      </c>
      <c r="AC766" s="41" t="str">
        <f t="shared" si="305"/>
        <v/>
      </c>
      <c r="AD766" s="41" t="str">
        <f t="shared" si="306"/>
        <v/>
      </c>
      <c r="AE766" s="41">
        <f t="shared" si="307"/>
        <v>410</v>
      </c>
      <c r="AF766" s="41">
        <f t="shared" si="308"/>
        <v>410</v>
      </c>
      <c r="AG766" s="41">
        <f t="shared" si="309"/>
        <v>0</v>
      </c>
      <c r="AH766" s="41" t="str">
        <f t="shared" si="310"/>
        <v/>
      </c>
      <c r="AI766" s="41" t="str">
        <f t="shared" si="311"/>
        <v/>
      </c>
      <c r="AJ766" s="41" t="str">
        <f t="shared" si="312"/>
        <v/>
      </c>
      <c r="AK766" s="41" t="str">
        <f t="shared" si="313"/>
        <v/>
      </c>
      <c r="AL766" s="44">
        <f t="shared" si="314"/>
        <v>410</v>
      </c>
      <c r="AM766" s="44">
        <f t="shared" si="315"/>
        <v>463.72</v>
      </c>
      <c r="AN766" s="40">
        <f t="shared" si="316"/>
        <v>17943</v>
      </c>
      <c r="AO766" s="45">
        <f t="shared" si="317"/>
        <v>2.8574476651868366E-2</v>
      </c>
      <c r="AP766" s="40">
        <f t="shared" si="318"/>
        <v>44.947651773388941</v>
      </c>
      <c r="AQ766" s="41">
        <v>0</v>
      </c>
      <c r="AR766" s="40">
        <f t="shared" si="319"/>
        <v>16415</v>
      </c>
      <c r="AS766" s="40">
        <f t="shared" si="320"/>
        <v>850</v>
      </c>
      <c r="AT766" s="40">
        <f t="shared" si="321"/>
        <v>3149.9500000000003</v>
      </c>
      <c r="AU766" s="40">
        <f t="shared" si="322"/>
        <v>15520</v>
      </c>
      <c r="AV766" s="46">
        <f t="shared" si="323"/>
        <v>16415</v>
      </c>
      <c r="AW766" s="40">
        <f>AX766-AV766</f>
        <v>0</v>
      </c>
      <c r="AX766" s="59">
        <f>IF(D766&gt;AV766,AV766+(D766-AV766),AV766)</f>
        <v>16415</v>
      </c>
    </row>
    <row r="767" spans="1:50" ht="15" customHeight="1" x14ac:dyDescent="0.25">
      <c r="A767" s="51">
        <v>78</v>
      </c>
      <c r="B767" s="51">
        <v>400</v>
      </c>
      <c r="C767" s="52" t="s">
        <v>758</v>
      </c>
      <c r="D767" s="39">
        <v>11001</v>
      </c>
      <c r="E767" s="40">
        <v>0</v>
      </c>
      <c r="F767" s="41">
        <v>63</v>
      </c>
      <c r="G767" s="40">
        <v>57</v>
      </c>
      <c r="H767" s="42">
        <v>2.1920000000000002</v>
      </c>
      <c r="I767" s="41">
        <v>0</v>
      </c>
      <c r="J767" s="43">
        <f t="shared" si="298"/>
        <v>0</v>
      </c>
      <c r="K767" s="41">
        <v>3</v>
      </c>
      <c r="L767" s="41">
        <v>21</v>
      </c>
      <c r="M767" s="41">
        <v>14</v>
      </c>
      <c r="N767" s="41">
        <f t="shared" si="297"/>
        <v>14.285700000000002</v>
      </c>
      <c r="O767" s="41">
        <f t="shared" si="299"/>
        <v>66.666700000000006</v>
      </c>
      <c r="P767" s="41">
        <v>167</v>
      </c>
      <c r="Q767" s="41">
        <v>119</v>
      </c>
      <c r="R767" s="41">
        <v>74</v>
      </c>
      <c r="S767" s="41">
        <v>79</v>
      </c>
      <c r="T767" s="57">
        <v>63</v>
      </c>
      <c r="U767" s="53">
        <f t="shared" si="300"/>
        <v>167</v>
      </c>
      <c r="V767" s="44">
        <f t="shared" si="301"/>
        <v>65.87</v>
      </c>
      <c r="W767" s="54">
        <v>35169</v>
      </c>
      <c r="X767" s="55">
        <v>16637</v>
      </c>
      <c r="Y767" s="41">
        <v>0.75817841627065452</v>
      </c>
      <c r="Z767" s="41">
        <f t="shared" si="302"/>
        <v>83.093900000000005</v>
      </c>
      <c r="AA767" s="41">
        <f t="shared" si="303"/>
        <v>0</v>
      </c>
      <c r="AB767" s="41">
        <f t="shared" si="304"/>
        <v>0.426315</v>
      </c>
      <c r="AC767" s="41" t="str">
        <f t="shared" si="305"/>
        <v/>
      </c>
      <c r="AD767" s="41" t="str">
        <f t="shared" si="306"/>
        <v/>
      </c>
      <c r="AE767" s="41">
        <f t="shared" si="307"/>
        <v>410</v>
      </c>
      <c r="AF767" s="41">
        <f t="shared" si="308"/>
        <v>410</v>
      </c>
      <c r="AG767" s="41">
        <f t="shared" si="309"/>
        <v>0</v>
      </c>
      <c r="AH767" s="41" t="str">
        <f t="shared" si="310"/>
        <v/>
      </c>
      <c r="AI767" s="41" t="str">
        <f t="shared" si="311"/>
        <v/>
      </c>
      <c r="AJ767" s="41" t="str">
        <f t="shared" si="312"/>
        <v/>
      </c>
      <c r="AK767" s="41" t="str">
        <f t="shared" si="313"/>
        <v/>
      </c>
      <c r="AL767" s="44">
        <f t="shared" si="314"/>
        <v>410</v>
      </c>
      <c r="AM767" s="44">
        <f t="shared" si="315"/>
        <v>463.72</v>
      </c>
      <c r="AN767" s="40">
        <f t="shared" si="316"/>
        <v>11439</v>
      </c>
      <c r="AO767" s="45">
        <f t="shared" si="317"/>
        <v>2.8574476651868366E-2</v>
      </c>
      <c r="AP767" s="40">
        <f t="shared" si="318"/>
        <v>12.515620773518345</v>
      </c>
      <c r="AQ767" s="41">
        <v>0</v>
      </c>
      <c r="AR767" s="40">
        <f t="shared" si="319"/>
        <v>11014</v>
      </c>
      <c r="AS767" s="40">
        <f t="shared" si="320"/>
        <v>570</v>
      </c>
      <c r="AT767" s="40">
        <f t="shared" si="321"/>
        <v>831.85</v>
      </c>
      <c r="AU767" s="40">
        <f t="shared" si="322"/>
        <v>10431</v>
      </c>
      <c r="AV767" s="46">
        <f t="shared" si="323"/>
        <v>11014</v>
      </c>
      <c r="AW767" s="40">
        <f>AX767-AV767</f>
        <v>0</v>
      </c>
      <c r="AX767" s="59">
        <f>IF(D767&gt;AV767,AV767+(D767-AV767),AV767)</f>
        <v>11014</v>
      </c>
    </row>
    <row r="768" spans="1:50" ht="15" customHeight="1" x14ac:dyDescent="0.25">
      <c r="A768" s="51">
        <v>78</v>
      </c>
      <c r="B768" s="51">
        <v>500</v>
      </c>
      <c r="C768" s="52" t="s">
        <v>821</v>
      </c>
      <c r="D768" s="39">
        <v>609566</v>
      </c>
      <c r="E768" s="40">
        <v>0</v>
      </c>
      <c r="F768" s="41">
        <v>1424</v>
      </c>
      <c r="G768" s="40">
        <v>1345</v>
      </c>
      <c r="H768" s="42">
        <v>1.9750000000000001</v>
      </c>
      <c r="I768" s="41">
        <v>703</v>
      </c>
      <c r="J768" s="43">
        <f t="shared" si="298"/>
        <v>0.52270000000000005</v>
      </c>
      <c r="K768" s="41">
        <v>223</v>
      </c>
      <c r="L768" s="41">
        <v>890</v>
      </c>
      <c r="M768" s="41">
        <v>339</v>
      </c>
      <c r="N768" s="41">
        <f t="shared" si="297"/>
        <v>25.0562</v>
      </c>
      <c r="O768" s="41">
        <f t="shared" si="299"/>
        <v>38.0899</v>
      </c>
      <c r="P768" s="41">
        <v>2029</v>
      </c>
      <c r="Q768" s="41">
        <v>1969</v>
      </c>
      <c r="R768" s="41">
        <v>1615</v>
      </c>
      <c r="S768" s="41">
        <v>1619</v>
      </c>
      <c r="T768" s="53">
        <v>1424</v>
      </c>
      <c r="U768" s="53">
        <f t="shared" si="300"/>
        <v>2029</v>
      </c>
      <c r="V768" s="44">
        <f t="shared" si="301"/>
        <v>33.71</v>
      </c>
      <c r="W768" s="54">
        <v>567580</v>
      </c>
      <c r="X768" s="55">
        <v>751709</v>
      </c>
      <c r="Y768" s="41">
        <v>1.795980521917476</v>
      </c>
      <c r="Z768" s="41">
        <f t="shared" si="302"/>
        <v>792.88170000000002</v>
      </c>
      <c r="AA768" s="41">
        <f t="shared" si="303"/>
        <v>0</v>
      </c>
      <c r="AB768" s="41">
        <f t="shared" si="304"/>
        <v>0.426315</v>
      </c>
      <c r="AC768" s="41" t="str">
        <f t="shared" si="305"/>
        <v/>
      </c>
      <c r="AD768" s="41" t="str">
        <f t="shared" si="306"/>
        <v/>
      </c>
      <c r="AE768" s="41">
        <f t="shared" si="307"/>
        <v>866.91499999999996</v>
      </c>
      <c r="AF768" s="41">
        <f t="shared" si="308"/>
        <v>630</v>
      </c>
      <c r="AG768" s="41">
        <f t="shared" si="309"/>
        <v>0</v>
      </c>
      <c r="AH768" s="41" t="str">
        <f t="shared" si="310"/>
        <v/>
      </c>
      <c r="AI768" s="41" t="str">
        <f t="shared" si="311"/>
        <v/>
      </c>
      <c r="AJ768" s="41" t="str">
        <f t="shared" si="312"/>
        <v/>
      </c>
      <c r="AK768" s="41" t="str">
        <f t="shared" si="313"/>
        <v/>
      </c>
      <c r="AL768" s="44">
        <f t="shared" si="314"/>
        <v>630</v>
      </c>
      <c r="AM768" s="44">
        <f t="shared" si="315"/>
        <v>712.55</v>
      </c>
      <c r="AN768" s="40">
        <f t="shared" si="316"/>
        <v>716412</v>
      </c>
      <c r="AO768" s="45">
        <f t="shared" si="317"/>
        <v>2.8574476651868366E-2</v>
      </c>
      <c r="AP768" s="40">
        <f t="shared" si="318"/>
        <v>3053.0685323455273</v>
      </c>
      <c r="AQ768" s="41">
        <v>0</v>
      </c>
      <c r="AR768" s="40">
        <f t="shared" si="319"/>
        <v>612619</v>
      </c>
      <c r="AS768" s="40">
        <f t="shared" si="320"/>
        <v>13450</v>
      </c>
      <c r="AT768" s="40">
        <f t="shared" si="321"/>
        <v>37585.450000000004</v>
      </c>
      <c r="AU768" s="40">
        <f t="shared" si="322"/>
        <v>596116</v>
      </c>
      <c r="AV768" s="46">
        <f t="shared" si="323"/>
        <v>612619</v>
      </c>
      <c r="AW768" s="40">
        <f>AX768-AV768</f>
        <v>0</v>
      </c>
      <c r="AX768" s="59">
        <f>IF(D768&gt;AV768,AV768+(D768-AV768),AV768)</f>
        <v>612619</v>
      </c>
    </row>
    <row r="769" spans="1:50" ht="15" customHeight="1" x14ac:dyDescent="0.25">
      <c r="A769" s="51">
        <v>79</v>
      </c>
      <c r="B769" s="51">
        <v>100</v>
      </c>
      <c r="C769" s="52" t="s">
        <v>232</v>
      </c>
      <c r="D769" s="39">
        <v>352779</v>
      </c>
      <c r="E769" s="40">
        <v>0</v>
      </c>
      <c r="F769" s="41">
        <v>1089</v>
      </c>
      <c r="G769" s="40">
        <v>1104</v>
      </c>
      <c r="H769" s="42">
        <v>2.6669999999999998</v>
      </c>
      <c r="I769" s="41">
        <v>174</v>
      </c>
      <c r="J769" s="43">
        <f t="shared" si="298"/>
        <v>0.15759999999999999</v>
      </c>
      <c r="K769" s="41">
        <v>123</v>
      </c>
      <c r="L769" s="41">
        <v>509</v>
      </c>
      <c r="M769" s="41">
        <v>126</v>
      </c>
      <c r="N769" s="41">
        <f t="shared" si="297"/>
        <v>24.164999999999999</v>
      </c>
      <c r="O769" s="41">
        <f t="shared" si="299"/>
        <v>24.754399999999997</v>
      </c>
      <c r="P769" s="41">
        <v>580</v>
      </c>
      <c r="Q769" s="41">
        <v>667</v>
      </c>
      <c r="R769" s="41">
        <v>733</v>
      </c>
      <c r="S769" s="41">
        <v>826</v>
      </c>
      <c r="T769" s="53">
        <v>1089</v>
      </c>
      <c r="U769" s="53">
        <f t="shared" si="300"/>
        <v>1089</v>
      </c>
      <c r="V769" s="44">
        <f t="shared" si="301"/>
        <v>0</v>
      </c>
      <c r="W769" s="54">
        <v>741026</v>
      </c>
      <c r="X769" s="55">
        <v>487623</v>
      </c>
      <c r="Y769" s="41">
        <v>0.91948032191654938</v>
      </c>
      <c r="Z769" s="41">
        <f t="shared" si="302"/>
        <v>1184.3647000000001</v>
      </c>
      <c r="AA769" s="41">
        <f t="shared" si="303"/>
        <v>0</v>
      </c>
      <c r="AB769" s="41">
        <f t="shared" si="304"/>
        <v>0.426315</v>
      </c>
      <c r="AC769" s="41" t="str">
        <f t="shared" si="305"/>
        <v/>
      </c>
      <c r="AD769" s="41" t="str">
        <f t="shared" si="306"/>
        <v/>
      </c>
      <c r="AE769" s="41">
        <f t="shared" si="307"/>
        <v>778.46800000000007</v>
      </c>
      <c r="AF769" s="41">
        <f t="shared" si="308"/>
        <v>630</v>
      </c>
      <c r="AG769" s="41">
        <f t="shared" si="309"/>
        <v>0</v>
      </c>
      <c r="AH769" s="41" t="str">
        <f t="shared" si="310"/>
        <v/>
      </c>
      <c r="AI769" s="41" t="str">
        <f t="shared" si="311"/>
        <v/>
      </c>
      <c r="AJ769" s="41" t="str">
        <f t="shared" si="312"/>
        <v/>
      </c>
      <c r="AK769" s="41" t="str">
        <f t="shared" si="313"/>
        <v/>
      </c>
      <c r="AL769" s="44">
        <f t="shared" si="314"/>
        <v>630</v>
      </c>
      <c r="AM769" s="44">
        <f t="shared" si="315"/>
        <v>712.55</v>
      </c>
      <c r="AN769" s="40">
        <f t="shared" si="316"/>
        <v>470745</v>
      </c>
      <c r="AO769" s="45">
        <f t="shared" si="317"/>
        <v>2.8574476651868366E-2</v>
      </c>
      <c r="AP769" s="40">
        <f t="shared" si="318"/>
        <v>3370.8167127143038</v>
      </c>
      <c r="AQ769" s="41">
        <v>0</v>
      </c>
      <c r="AR769" s="40">
        <f t="shared" si="319"/>
        <v>356150</v>
      </c>
      <c r="AS769" s="40">
        <f t="shared" si="320"/>
        <v>11040</v>
      </c>
      <c r="AT769" s="40">
        <f t="shared" si="321"/>
        <v>24381.15</v>
      </c>
      <c r="AU769" s="40">
        <f t="shared" si="322"/>
        <v>341739</v>
      </c>
      <c r="AV769" s="46">
        <f t="shared" si="323"/>
        <v>356150</v>
      </c>
      <c r="AW769" s="40">
        <f>AX769-AV769</f>
        <v>0</v>
      </c>
      <c r="AX769" s="59">
        <f>IF(D769&gt;AV769,AV769+(D769-AV769),AV769)</f>
        <v>356150</v>
      </c>
    </row>
    <row r="770" spans="1:50" ht="15" customHeight="1" x14ac:dyDescent="0.25">
      <c r="A770" s="51">
        <v>79</v>
      </c>
      <c r="B770" s="51">
        <v>200</v>
      </c>
      <c r="C770" s="52" t="s">
        <v>332</v>
      </c>
      <c r="D770" s="39">
        <v>36427</v>
      </c>
      <c r="E770" s="40">
        <v>0</v>
      </c>
      <c r="F770" s="41">
        <v>132</v>
      </c>
      <c r="G770" s="40">
        <v>114</v>
      </c>
      <c r="H770" s="42">
        <v>2.1920000000000002</v>
      </c>
      <c r="I770" s="41">
        <v>6</v>
      </c>
      <c r="J770" s="43">
        <f t="shared" si="298"/>
        <v>5.2600000000000001E-2</v>
      </c>
      <c r="K770" s="41">
        <v>23</v>
      </c>
      <c r="L770" s="41">
        <v>50</v>
      </c>
      <c r="M770" s="41">
        <v>22</v>
      </c>
      <c r="N770" s="41">
        <f t="shared" si="297"/>
        <v>46</v>
      </c>
      <c r="O770" s="41">
        <f t="shared" si="299"/>
        <v>44</v>
      </c>
      <c r="P770" s="41">
        <v>179</v>
      </c>
      <c r="Q770" s="41">
        <v>178</v>
      </c>
      <c r="R770" s="41">
        <v>205</v>
      </c>
      <c r="S770" s="41">
        <v>198</v>
      </c>
      <c r="T770" s="57">
        <v>132</v>
      </c>
      <c r="U770" s="53">
        <f t="shared" si="300"/>
        <v>205</v>
      </c>
      <c r="V770" s="44">
        <f t="shared" si="301"/>
        <v>44.39</v>
      </c>
      <c r="W770" s="54">
        <v>43276</v>
      </c>
      <c r="X770" s="55">
        <v>26799</v>
      </c>
      <c r="Y770" s="41">
        <v>0.11504107354937552</v>
      </c>
      <c r="Z770" s="41">
        <f t="shared" si="302"/>
        <v>1147.4163000000001</v>
      </c>
      <c r="AA770" s="41">
        <f t="shared" si="303"/>
        <v>0</v>
      </c>
      <c r="AB770" s="41">
        <f t="shared" si="304"/>
        <v>0.426315</v>
      </c>
      <c r="AC770" s="41" t="str">
        <f t="shared" si="305"/>
        <v/>
      </c>
      <c r="AD770" s="41" t="str">
        <f t="shared" si="306"/>
        <v/>
      </c>
      <c r="AE770" s="41">
        <f t="shared" si="307"/>
        <v>415.13799999999998</v>
      </c>
      <c r="AF770" s="41">
        <f t="shared" si="308"/>
        <v>415.13799999999998</v>
      </c>
      <c r="AG770" s="41">
        <f t="shared" si="309"/>
        <v>0</v>
      </c>
      <c r="AH770" s="41" t="str">
        <f t="shared" si="310"/>
        <v/>
      </c>
      <c r="AI770" s="41" t="str">
        <f t="shared" si="311"/>
        <v/>
      </c>
      <c r="AJ770" s="41" t="str">
        <f t="shared" si="312"/>
        <v/>
      </c>
      <c r="AK770" s="41" t="str">
        <f t="shared" si="313"/>
        <v/>
      </c>
      <c r="AL770" s="44">
        <f t="shared" si="314"/>
        <v>415.14</v>
      </c>
      <c r="AM770" s="44">
        <f t="shared" si="315"/>
        <v>469.54</v>
      </c>
      <c r="AN770" s="40">
        <f t="shared" si="316"/>
        <v>35078</v>
      </c>
      <c r="AO770" s="45">
        <f t="shared" si="317"/>
        <v>2.8574476651868366E-2</v>
      </c>
      <c r="AP770" s="40">
        <f t="shared" si="318"/>
        <v>-38.546969003370428</v>
      </c>
      <c r="AQ770" s="41">
        <v>0</v>
      </c>
      <c r="AR770" s="40">
        <f t="shared" si="319"/>
        <v>35078</v>
      </c>
      <c r="AS770" s="40">
        <f t="shared" si="320"/>
        <v>1140</v>
      </c>
      <c r="AT770" s="40">
        <f t="shared" si="321"/>
        <v>1339.95</v>
      </c>
      <c r="AU770" s="40">
        <f t="shared" si="322"/>
        <v>35287</v>
      </c>
      <c r="AV770" s="46">
        <f t="shared" si="323"/>
        <v>35287</v>
      </c>
      <c r="AW770" s="40">
        <f>AX770-AV770</f>
        <v>1140</v>
      </c>
      <c r="AX770" s="59">
        <f>IF(D770&gt;AV770,AV770+(D770-AV770),AV770)</f>
        <v>36427</v>
      </c>
    </row>
    <row r="771" spans="1:50" ht="15" customHeight="1" x14ac:dyDescent="0.25">
      <c r="A771" s="51">
        <v>79</v>
      </c>
      <c r="B771" s="51">
        <v>300</v>
      </c>
      <c r="C771" s="52" t="s">
        <v>404</v>
      </c>
      <c r="D771" s="39">
        <v>105756</v>
      </c>
      <c r="E771" s="40">
        <v>0</v>
      </c>
      <c r="F771" s="41">
        <v>456</v>
      </c>
      <c r="G771" s="40">
        <v>448</v>
      </c>
      <c r="H771" s="42">
        <v>2.2400000000000002</v>
      </c>
      <c r="I771" s="41">
        <v>60</v>
      </c>
      <c r="J771" s="43">
        <f t="shared" si="298"/>
        <v>0.13389999999999999</v>
      </c>
      <c r="K771" s="41">
        <v>90</v>
      </c>
      <c r="L771" s="41">
        <v>194</v>
      </c>
      <c r="M771" s="41">
        <v>32</v>
      </c>
      <c r="N771" s="41">
        <f t="shared" ref="N771:N834" si="324">ROUND(K771/L771,6)*100</f>
        <v>46.391799999999996</v>
      </c>
      <c r="O771" s="41">
        <f t="shared" si="299"/>
        <v>16.494800000000001</v>
      </c>
      <c r="P771" s="41">
        <v>403</v>
      </c>
      <c r="Q771" s="41">
        <v>440</v>
      </c>
      <c r="R771" s="41">
        <v>423</v>
      </c>
      <c r="S771" s="41">
        <v>439</v>
      </c>
      <c r="T771" s="57">
        <v>456</v>
      </c>
      <c r="U771" s="53">
        <f t="shared" si="300"/>
        <v>456</v>
      </c>
      <c r="V771" s="44">
        <f t="shared" si="301"/>
        <v>1.75</v>
      </c>
      <c r="W771" s="54">
        <v>273962</v>
      </c>
      <c r="X771" s="55">
        <v>268294</v>
      </c>
      <c r="Y771" s="41">
        <v>0.30137436930209716</v>
      </c>
      <c r="Z771" s="41">
        <f t="shared" si="302"/>
        <v>1513.0682999999999</v>
      </c>
      <c r="AA771" s="41">
        <f t="shared" si="303"/>
        <v>0</v>
      </c>
      <c r="AB771" s="41">
        <f t="shared" si="304"/>
        <v>0.426315</v>
      </c>
      <c r="AC771" s="41" t="str">
        <f t="shared" si="305"/>
        <v/>
      </c>
      <c r="AD771" s="41" t="str">
        <f t="shared" si="306"/>
        <v/>
      </c>
      <c r="AE771" s="41">
        <f t="shared" si="307"/>
        <v>537.71600000000001</v>
      </c>
      <c r="AF771" s="41">
        <f t="shared" si="308"/>
        <v>537.71600000000001</v>
      </c>
      <c r="AG771" s="41">
        <f t="shared" si="309"/>
        <v>0</v>
      </c>
      <c r="AH771" s="41" t="str">
        <f t="shared" si="310"/>
        <v/>
      </c>
      <c r="AI771" s="41" t="str">
        <f t="shared" si="311"/>
        <v/>
      </c>
      <c r="AJ771" s="41" t="str">
        <f t="shared" si="312"/>
        <v/>
      </c>
      <c r="AK771" s="41" t="str">
        <f t="shared" si="313"/>
        <v/>
      </c>
      <c r="AL771" s="44">
        <f t="shared" si="314"/>
        <v>537.72</v>
      </c>
      <c r="AM771" s="44">
        <f t="shared" si="315"/>
        <v>608.17999999999995</v>
      </c>
      <c r="AN771" s="40">
        <f t="shared" si="316"/>
        <v>155671</v>
      </c>
      <c r="AO771" s="45">
        <f t="shared" si="317"/>
        <v>2.8574476651868366E-2</v>
      </c>
      <c r="AP771" s="40">
        <f t="shared" si="318"/>
        <v>1426.2950020780095</v>
      </c>
      <c r="AQ771" s="41">
        <v>0</v>
      </c>
      <c r="AR771" s="40">
        <f t="shared" si="319"/>
        <v>107182</v>
      </c>
      <c r="AS771" s="40">
        <f t="shared" si="320"/>
        <v>4480</v>
      </c>
      <c r="AT771" s="40">
        <f t="shared" si="321"/>
        <v>13414.7</v>
      </c>
      <c r="AU771" s="40">
        <f t="shared" si="322"/>
        <v>101276</v>
      </c>
      <c r="AV771" s="46">
        <f t="shared" si="323"/>
        <v>107182</v>
      </c>
      <c r="AW771" s="40">
        <f>AX771-AV771</f>
        <v>0</v>
      </c>
      <c r="AX771" s="59">
        <f>IF(D771&gt;AV771,AV771+(D771-AV771),AV771)</f>
        <v>107182</v>
      </c>
    </row>
    <row r="772" spans="1:50" ht="15" customHeight="1" x14ac:dyDescent="0.25">
      <c r="A772" s="51">
        <v>79</v>
      </c>
      <c r="B772" s="51">
        <v>500</v>
      </c>
      <c r="C772" s="52" t="s">
        <v>498</v>
      </c>
      <c r="D772" s="39">
        <v>236741</v>
      </c>
      <c r="E772" s="40">
        <v>0</v>
      </c>
      <c r="F772" s="41">
        <v>842</v>
      </c>
      <c r="G772" s="40">
        <v>873</v>
      </c>
      <c r="H772" s="42">
        <v>2.4590000000000001</v>
      </c>
      <c r="I772" s="41">
        <v>128</v>
      </c>
      <c r="J772" s="43">
        <f t="shared" si="298"/>
        <v>0.14660000000000001</v>
      </c>
      <c r="K772" s="41">
        <v>108</v>
      </c>
      <c r="L772" s="41">
        <v>368</v>
      </c>
      <c r="M772" s="41">
        <v>64</v>
      </c>
      <c r="N772" s="41">
        <f t="shared" si="324"/>
        <v>29.347800000000003</v>
      </c>
      <c r="O772" s="41">
        <f t="shared" si="299"/>
        <v>17.391300000000001</v>
      </c>
      <c r="P772" s="41">
        <v>498</v>
      </c>
      <c r="Q772" s="41">
        <v>680</v>
      </c>
      <c r="R772" s="41">
        <v>722</v>
      </c>
      <c r="S772" s="41">
        <v>778</v>
      </c>
      <c r="T772" s="57">
        <v>842</v>
      </c>
      <c r="U772" s="53">
        <f t="shared" si="300"/>
        <v>842</v>
      </c>
      <c r="V772" s="44">
        <f t="shared" si="301"/>
        <v>0</v>
      </c>
      <c r="W772" s="54">
        <v>577257</v>
      </c>
      <c r="X772" s="55">
        <v>375741</v>
      </c>
      <c r="Y772" s="41">
        <v>1.0856698949956525</v>
      </c>
      <c r="Z772" s="41">
        <f t="shared" si="302"/>
        <v>775.55799999999999</v>
      </c>
      <c r="AA772" s="41">
        <f t="shared" si="303"/>
        <v>0</v>
      </c>
      <c r="AB772" s="41">
        <f t="shared" si="304"/>
        <v>0.426315</v>
      </c>
      <c r="AC772" s="41" t="str">
        <f t="shared" si="305"/>
        <v/>
      </c>
      <c r="AD772" s="41" t="str">
        <f t="shared" si="306"/>
        <v/>
      </c>
      <c r="AE772" s="41">
        <f t="shared" si="307"/>
        <v>693.69100000000003</v>
      </c>
      <c r="AF772" s="41">
        <f t="shared" si="308"/>
        <v>630</v>
      </c>
      <c r="AG772" s="41">
        <f t="shared" si="309"/>
        <v>0</v>
      </c>
      <c r="AH772" s="41" t="str">
        <f t="shared" si="310"/>
        <v/>
      </c>
      <c r="AI772" s="41" t="str">
        <f t="shared" si="311"/>
        <v/>
      </c>
      <c r="AJ772" s="41" t="str">
        <f t="shared" si="312"/>
        <v/>
      </c>
      <c r="AK772" s="41" t="str">
        <f t="shared" si="313"/>
        <v/>
      </c>
      <c r="AL772" s="44">
        <f t="shared" si="314"/>
        <v>630</v>
      </c>
      <c r="AM772" s="44">
        <f t="shared" si="315"/>
        <v>712.55</v>
      </c>
      <c r="AN772" s="40">
        <f t="shared" si="316"/>
        <v>375963</v>
      </c>
      <c r="AO772" s="45">
        <f t="shared" si="317"/>
        <v>2.8574476651868366E-2</v>
      </c>
      <c r="AP772" s="40">
        <f t="shared" si="318"/>
        <v>3978.1957884264175</v>
      </c>
      <c r="AQ772" s="41">
        <v>0</v>
      </c>
      <c r="AR772" s="40">
        <f t="shared" si="319"/>
        <v>240719</v>
      </c>
      <c r="AS772" s="40">
        <f t="shared" si="320"/>
        <v>8730</v>
      </c>
      <c r="AT772" s="40">
        <f t="shared" si="321"/>
        <v>18787.05</v>
      </c>
      <c r="AU772" s="40">
        <f t="shared" si="322"/>
        <v>228011</v>
      </c>
      <c r="AV772" s="46">
        <f t="shared" si="323"/>
        <v>240719</v>
      </c>
      <c r="AW772" s="40">
        <f>AX772-AV772</f>
        <v>0</v>
      </c>
      <c r="AX772" s="59">
        <f>IF(D772&gt;AV772,AV772+(D772-AV772),AV772)</f>
        <v>240719</v>
      </c>
    </row>
    <row r="773" spans="1:50" ht="15" customHeight="1" x14ac:dyDescent="0.25">
      <c r="A773" s="51">
        <v>79</v>
      </c>
      <c r="B773" s="51">
        <v>600</v>
      </c>
      <c r="C773" s="52" t="s">
        <v>518</v>
      </c>
      <c r="D773" s="39">
        <v>27930</v>
      </c>
      <c r="E773" s="40">
        <v>0</v>
      </c>
      <c r="F773" s="41">
        <v>182</v>
      </c>
      <c r="G773" s="40">
        <v>175</v>
      </c>
      <c r="H773" s="42">
        <v>2.3650000000000002</v>
      </c>
      <c r="I773" s="41">
        <v>31</v>
      </c>
      <c r="J773" s="43">
        <f t="shared" si="298"/>
        <v>0.17710000000000001</v>
      </c>
      <c r="K773" s="41">
        <v>38</v>
      </c>
      <c r="L773" s="41">
        <v>89</v>
      </c>
      <c r="M773" s="41">
        <v>35</v>
      </c>
      <c r="N773" s="41">
        <f t="shared" si="324"/>
        <v>42.696600000000004</v>
      </c>
      <c r="O773" s="41">
        <f t="shared" si="299"/>
        <v>39.325800000000001</v>
      </c>
      <c r="P773" s="41">
        <v>139</v>
      </c>
      <c r="Q773" s="41">
        <v>186</v>
      </c>
      <c r="R773" s="41">
        <v>163</v>
      </c>
      <c r="S773" s="41">
        <v>186</v>
      </c>
      <c r="T773" s="57">
        <v>182</v>
      </c>
      <c r="U773" s="53">
        <f t="shared" si="300"/>
        <v>186</v>
      </c>
      <c r="V773" s="44">
        <f t="shared" si="301"/>
        <v>5.91</v>
      </c>
      <c r="W773" s="54">
        <v>116642</v>
      </c>
      <c r="X773" s="55">
        <v>25002</v>
      </c>
      <c r="Y773" s="41">
        <v>0.14383580155583733</v>
      </c>
      <c r="Z773" s="41">
        <f t="shared" si="302"/>
        <v>1265.3317</v>
      </c>
      <c r="AA773" s="41">
        <f t="shared" si="303"/>
        <v>0</v>
      </c>
      <c r="AB773" s="41">
        <f t="shared" si="304"/>
        <v>0.426315</v>
      </c>
      <c r="AC773" s="41" t="str">
        <f t="shared" si="305"/>
        <v/>
      </c>
      <c r="AD773" s="41" t="str">
        <f t="shared" si="306"/>
        <v/>
      </c>
      <c r="AE773" s="41">
        <f t="shared" si="307"/>
        <v>437.52499999999998</v>
      </c>
      <c r="AF773" s="41">
        <f t="shared" si="308"/>
        <v>437.52499999999998</v>
      </c>
      <c r="AG773" s="41">
        <f t="shared" si="309"/>
        <v>0</v>
      </c>
      <c r="AH773" s="41" t="str">
        <f t="shared" si="310"/>
        <v/>
      </c>
      <c r="AI773" s="41" t="str">
        <f t="shared" si="311"/>
        <v/>
      </c>
      <c r="AJ773" s="41" t="str">
        <f t="shared" si="312"/>
        <v/>
      </c>
      <c r="AK773" s="41" t="str">
        <f t="shared" si="313"/>
        <v/>
      </c>
      <c r="AL773" s="44">
        <f t="shared" si="314"/>
        <v>437.53</v>
      </c>
      <c r="AM773" s="44">
        <f t="shared" si="315"/>
        <v>494.86</v>
      </c>
      <c r="AN773" s="40">
        <f t="shared" si="316"/>
        <v>36874</v>
      </c>
      <c r="AO773" s="45">
        <f t="shared" si="317"/>
        <v>2.8574476651868366E-2</v>
      </c>
      <c r="AP773" s="40">
        <f t="shared" si="318"/>
        <v>255.57011917431066</v>
      </c>
      <c r="AQ773" s="41">
        <v>0</v>
      </c>
      <c r="AR773" s="40">
        <f t="shared" si="319"/>
        <v>28186</v>
      </c>
      <c r="AS773" s="40">
        <f t="shared" si="320"/>
        <v>1750</v>
      </c>
      <c r="AT773" s="40">
        <f t="shared" si="321"/>
        <v>1250.1000000000001</v>
      </c>
      <c r="AU773" s="40">
        <f t="shared" si="322"/>
        <v>26680</v>
      </c>
      <c r="AV773" s="46">
        <f t="shared" si="323"/>
        <v>28186</v>
      </c>
      <c r="AW773" s="40">
        <f>AX773-AV773</f>
        <v>0</v>
      </c>
      <c r="AX773" s="59">
        <f>IF(D773&gt;AV773,AV773+(D773-AV773),AV773)</f>
        <v>28186</v>
      </c>
    </row>
    <row r="774" spans="1:50" ht="15" customHeight="1" x14ac:dyDescent="0.25">
      <c r="A774" s="51">
        <v>79</v>
      </c>
      <c r="B774" s="51">
        <v>800</v>
      </c>
      <c r="C774" s="52" t="s">
        <v>623</v>
      </c>
      <c r="D774" s="39">
        <v>835140</v>
      </c>
      <c r="E774" s="40">
        <v>0</v>
      </c>
      <c r="F774" s="41">
        <v>3340</v>
      </c>
      <c r="G774" s="40">
        <v>3392</v>
      </c>
      <c r="H774" s="42">
        <v>2.5190000000000001</v>
      </c>
      <c r="I774" s="41">
        <v>1233</v>
      </c>
      <c r="J774" s="43">
        <f t="shared" si="298"/>
        <v>0.36349999999999999</v>
      </c>
      <c r="K774" s="41">
        <v>254</v>
      </c>
      <c r="L774" s="41">
        <v>1389</v>
      </c>
      <c r="M774" s="41">
        <v>290</v>
      </c>
      <c r="N774" s="41">
        <f t="shared" si="324"/>
        <v>18.2865</v>
      </c>
      <c r="O774" s="41">
        <f t="shared" si="299"/>
        <v>20.878299999999999</v>
      </c>
      <c r="P774" s="41">
        <v>2093</v>
      </c>
      <c r="Q774" s="41">
        <v>2416</v>
      </c>
      <c r="R774" s="41">
        <v>2768</v>
      </c>
      <c r="S774" s="41">
        <v>3190</v>
      </c>
      <c r="T774" s="53">
        <v>3340</v>
      </c>
      <c r="U774" s="53">
        <f t="shared" si="300"/>
        <v>3340</v>
      </c>
      <c r="V774" s="44">
        <f t="shared" si="301"/>
        <v>0</v>
      </c>
      <c r="W774" s="54">
        <v>2655645</v>
      </c>
      <c r="X774" s="55">
        <v>2274081</v>
      </c>
      <c r="Y774" s="41">
        <v>2.164600762629016</v>
      </c>
      <c r="Z774" s="41">
        <f t="shared" si="302"/>
        <v>1543.0097000000001</v>
      </c>
      <c r="AA774" s="41">
        <f t="shared" si="303"/>
        <v>0</v>
      </c>
      <c r="AB774" s="41">
        <f t="shared" si="304"/>
        <v>0.426315</v>
      </c>
      <c r="AC774" s="41" t="str">
        <f t="shared" si="305"/>
        <v/>
      </c>
      <c r="AD774" s="41" t="str">
        <f t="shared" si="306"/>
        <v/>
      </c>
      <c r="AE774" s="41" t="str">
        <f t="shared" si="307"/>
        <v/>
      </c>
      <c r="AF774" s="41" t="str">
        <f t="shared" si="308"/>
        <v/>
      </c>
      <c r="AG774" s="41">
        <f t="shared" si="309"/>
        <v>608.44931054999995</v>
      </c>
      <c r="AH774" s="41" t="str">
        <f t="shared" si="310"/>
        <v/>
      </c>
      <c r="AI774" s="41" t="str">
        <f t="shared" si="311"/>
        <v/>
      </c>
      <c r="AJ774" s="41" t="str">
        <f t="shared" si="312"/>
        <v/>
      </c>
      <c r="AK774" s="41" t="str">
        <f t="shared" si="313"/>
        <v/>
      </c>
      <c r="AL774" s="44">
        <f t="shared" si="314"/>
        <v>608.45000000000005</v>
      </c>
      <c r="AM774" s="44">
        <f t="shared" si="315"/>
        <v>688.18</v>
      </c>
      <c r="AN774" s="40">
        <f t="shared" si="316"/>
        <v>1202165</v>
      </c>
      <c r="AO774" s="45">
        <f t="shared" si="317"/>
        <v>2.8574476651868366E-2</v>
      </c>
      <c r="AP774" s="40">
        <f t="shared" si="318"/>
        <v>10487.547293151987</v>
      </c>
      <c r="AQ774" s="41">
        <v>0</v>
      </c>
      <c r="AR774" s="40">
        <f t="shared" si="319"/>
        <v>845628</v>
      </c>
      <c r="AS774" s="40">
        <f t="shared" si="320"/>
        <v>33920</v>
      </c>
      <c r="AT774" s="40">
        <f t="shared" si="321"/>
        <v>113704.05</v>
      </c>
      <c r="AU774" s="40">
        <f t="shared" si="322"/>
        <v>801220</v>
      </c>
      <c r="AV774" s="46">
        <f t="shared" si="323"/>
        <v>845628</v>
      </c>
      <c r="AW774" s="40">
        <f>AX774-AV774</f>
        <v>0</v>
      </c>
      <c r="AX774" s="59">
        <f>IF(D774&gt;AV774,AV774+(D774-AV774),AV774)</f>
        <v>845628</v>
      </c>
    </row>
    <row r="775" spans="1:50" ht="15" customHeight="1" x14ac:dyDescent="0.25">
      <c r="A775" s="51">
        <v>79</v>
      </c>
      <c r="B775" s="51">
        <v>1100</v>
      </c>
      <c r="C775" s="52" t="s">
        <v>788</v>
      </c>
      <c r="D775" s="39">
        <v>604426</v>
      </c>
      <c r="E775" s="40">
        <v>0</v>
      </c>
      <c r="F775" s="41">
        <v>2521</v>
      </c>
      <c r="G775" s="40">
        <v>2527</v>
      </c>
      <c r="H775" s="42">
        <v>2.0390000000000001</v>
      </c>
      <c r="I775" s="41">
        <v>1822</v>
      </c>
      <c r="J775" s="43">
        <f t="shared" si="298"/>
        <v>0.72099999999999997</v>
      </c>
      <c r="K775" s="41">
        <v>492</v>
      </c>
      <c r="L775" s="41">
        <v>1371</v>
      </c>
      <c r="M775" s="41">
        <v>225</v>
      </c>
      <c r="N775" s="41">
        <f t="shared" si="324"/>
        <v>35.886200000000002</v>
      </c>
      <c r="O775" s="41">
        <f t="shared" si="299"/>
        <v>16.4114</v>
      </c>
      <c r="P775" s="41">
        <v>2371</v>
      </c>
      <c r="Q775" s="41">
        <v>2372</v>
      </c>
      <c r="R775" s="41">
        <v>2384</v>
      </c>
      <c r="S775" s="41">
        <v>2599</v>
      </c>
      <c r="T775" s="53">
        <v>2521</v>
      </c>
      <c r="U775" s="53">
        <f t="shared" si="300"/>
        <v>2599</v>
      </c>
      <c r="V775" s="44">
        <f t="shared" si="301"/>
        <v>2.77</v>
      </c>
      <c r="W775" s="54">
        <v>2768733</v>
      </c>
      <c r="X775" s="55">
        <v>1887131</v>
      </c>
      <c r="Y775" s="41">
        <v>9.2721093688464968</v>
      </c>
      <c r="Z775" s="41">
        <f t="shared" si="302"/>
        <v>271.89069999999998</v>
      </c>
      <c r="AA775" s="41">
        <f t="shared" si="303"/>
        <v>0</v>
      </c>
      <c r="AB775" s="41">
        <f t="shared" si="304"/>
        <v>0.426315</v>
      </c>
      <c r="AC775" s="41">
        <f t="shared" si="305"/>
        <v>5.3999999999999999E-2</v>
      </c>
      <c r="AD775" s="41" t="str">
        <f t="shared" si="306"/>
        <v/>
      </c>
      <c r="AE775" s="41" t="str">
        <f t="shared" si="307"/>
        <v/>
      </c>
      <c r="AF775" s="41" t="str">
        <f t="shared" si="308"/>
        <v/>
      </c>
      <c r="AG775" s="41">
        <f t="shared" si="309"/>
        <v>784.52083357999993</v>
      </c>
      <c r="AH775" s="41" t="str">
        <f t="shared" si="310"/>
        <v/>
      </c>
      <c r="AI775" s="41">
        <f t="shared" si="311"/>
        <v>638.34412501331997</v>
      </c>
      <c r="AJ775" s="41" t="str">
        <f t="shared" si="312"/>
        <v/>
      </c>
      <c r="AK775" s="41">
        <f t="shared" si="313"/>
        <v>1</v>
      </c>
      <c r="AL775" s="44">
        <f t="shared" si="314"/>
        <v>638.34</v>
      </c>
      <c r="AM775" s="44">
        <f t="shared" si="315"/>
        <v>721.98</v>
      </c>
      <c r="AN775" s="40">
        <f t="shared" si="316"/>
        <v>644091</v>
      </c>
      <c r="AO775" s="45">
        <f t="shared" si="317"/>
        <v>2.8574476651868366E-2</v>
      </c>
      <c r="AP775" s="40">
        <f t="shared" si="318"/>
        <v>1133.4066163963587</v>
      </c>
      <c r="AQ775" s="41">
        <v>0</v>
      </c>
      <c r="AR775" s="40">
        <f t="shared" si="319"/>
        <v>605559</v>
      </c>
      <c r="AS775" s="40">
        <f t="shared" si="320"/>
        <v>25270</v>
      </c>
      <c r="AT775" s="40">
        <f t="shared" si="321"/>
        <v>94356.55</v>
      </c>
      <c r="AU775" s="40">
        <f t="shared" si="322"/>
        <v>579156</v>
      </c>
      <c r="AV775" s="46">
        <f t="shared" si="323"/>
        <v>605559</v>
      </c>
      <c r="AW775" s="40">
        <f>AX775-AV775</f>
        <v>0</v>
      </c>
      <c r="AX775" s="59">
        <f>IF(D775&gt;AV775,AV775+(D775-AV775),AV775)</f>
        <v>605559</v>
      </c>
    </row>
    <row r="776" spans="1:50" ht="15" customHeight="1" x14ac:dyDescent="0.25">
      <c r="A776" s="51">
        <v>79</v>
      </c>
      <c r="B776" s="51">
        <v>1300</v>
      </c>
      <c r="C776" s="52" t="s">
        <v>850</v>
      </c>
      <c r="D776" s="39">
        <v>40208</v>
      </c>
      <c r="E776" s="40">
        <v>0</v>
      </c>
      <c r="F776" s="41">
        <v>207</v>
      </c>
      <c r="G776" s="40">
        <v>204</v>
      </c>
      <c r="H776" s="42">
        <v>2.4580000000000002</v>
      </c>
      <c r="I776" s="41">
        <v>61</v>
      </c>
      <c r="J776" s="43">
        <f t="shared" si="298"/>
        <v>0.29899999999999999</v>
      </c>
      <c r="K776" s="41">
        <v>36</v>
      </c>
      <c r="L776" s="41">
        <v>107</v>
      </c>
      <c r="M776" s="41">
        <v>26</v>
      </c>
      <c r="N776" s="41">
        <f t="shared" si="324"/>
        <v>33.6449</v>
      </c>
      <c r="O776" s="41">
        <f t="shared" si="299"/>
        <v>24.299100000000003</v>
      </c>
      <c r="P776" s="41">
        <v>203</v>
      </c>
      <c r="Q776" s="41">
        <v>208</v>
      </c>
      <c r="R776" s="41">
        <v>237</v>
      </c>
      <c r="S776" s="41">
        <v>177</v>
      </c>
      <c r="T776" s="57">
        <v>207</v>
      </c>
      <c r="U776" s="53">
        <f t="shared" si="300"/>
        <v>237</v>
      </c>
      <c r="V776" s="44">
        <f t="shared" si="301"/>
        <v>13.92</v>
      </c>
      <c r="W776" s="54">
        <v>112358</v>
      </c>
      <c r="X776" s="55">
        <v>68176</v>
      </c>
      <c r="Y776" s="41">
        <v>0.6067564791805985</v>
      </c>
      <c r="Z776" s="41">
        <f t="shared" si="302"/>
        <v>341.1583</v>
      </c>
      <c r="AA776" s="41">
        <f t="shared" si="303"/>
        <v>0</v>
      </c>
      <c r="AB776" s="41">
        <f t="shared" si="304"/>
        <v>0.426315</v>
      </c>
      <c r="AC776" s="41" t="str">
        <f t="shared" si="305"/>
        <v/>
      </c>
      <c r="AD776" s="41" t="str">
        <f t="shared" si="306"/>
        <v/>
      </c>
      <c r="AE776" s="41">
        <f t="shared" si="307"/>
        <v>448.16800000000001</v>
      </c>
      <c r="AF776" s="41">
        <f t="shared" si="308"/>
        <v>448.16800000000001</v>
      </c>
      <c r="AG776" s="41">
        <f t="shared" si="309"/>
        <v>0</v>
      </c>
      <c r="AH776" s="41" t="str">
        <f t="shared" si="310"/>
        <v/>
      </c>
      <c r="AI776" s="41" t="str">
        <f t="shared" si="311"/>
        <v/>
      </c>
      <c r="AJ776" s="41" t="str">
        <f t="shared" si="312"/>
        <v/>
      </c>
      <c r="AK776" s="41" t="str">
        <f t="shared" si="313"/>
        <v/>
      </c>
      <c r="AL776" s="44">
        <f t="shared" si="314"/>
        <v>448.17</v>
      </c>
      <c r="AM776" s="44">
        <f t="shared" si="315"/>
        <v>506.9</v>
      </c>
      <c r="AN776" s="40">
        <f t="shared" si="316"/>
        <v>55508</v>
      </c>
      <c r="AO776" s="45">
        <f t="shared" si="317"/>
        <v>2.8574476651868366E-2</v>
      </c>
      <c r="AP776" s="40">
        <f t="shared" si="318"/>
        <v>437.18949277358598</v>
      </c>
      <c r="AQ776" s="41">
        <v>0</v>
      </c>
      <c r="AR776" s="40">
        <f t="shared" si="319"/>
        <v>40645</v>
      </c>
      <c r="AS776" s="40">
        <f t="shared" si="320"/>
        <v>2040</v>
      </c>
      <c r="AT776" s="40">
        <f t="shared" si="321"/>
        <v>3408.8</v>
      </c>
      <c r="AU776" s="40">
        <f t="shared" si="322"/>
        <v>38168</v>
      </c>
      <c r="AV776" s="46">
        <f t="shared" si="323"/>
        <v>40645</v>
      </c>
      <c r="AW776" s="40">
        <f>AX776-AV776</f>
        <v>0</v>
      </c>
      <c r="AX776" s="59">
        <f>IF(D776&gt;AV776,AV776+(D776-AV776),AV776)</f>
        <v>40645</v>
      </c>
    </row>
    <row r="777" spans="1:50" ht="15" customHeight="1" x14ac:dyDescent="0.25">
      <c r="A777" s="51">
        <v>79</v>
      </c>
      <c r="B777" s="51">
        <v>7700</v>
      </c>
      <c r="C777" s="52" t="s">
        <v>423</v>
      </c>
      <c r="D777" s="39">
        <v>942578</v>
      </c>
      <c r="E777" s="40">
        <v>0</v>
      </c>
      <c r="F777" s="41">
        <v>5063</v>
      </c>
      <c r="G777" s="40">
        <v>5177</v>
      </c>
      <c r="H777" s="42">
        <v>2.14</v>
      </c>
      <c r="I777" s="41">
        <v>2417</v>
      </c>
      <c r="J777" s="43">
        <f t="shared" si="298"/>
        <v>0.46689999999999998</v>
      </c>
      <c r="K777" s="41">
        <v>693</v>
      </c>
      <c r="L777" s="41">
        <v>2716</v>
      </c>
      <c r="M777" s="41">
        <v>527</v>
      </c>
      <c r="N777" s="41">
        <f t="shared" si="324"/>
        <v>25.515500000000003</v>
      </c>
      <c r="O777" s="41">
        <f t="shared" si="299"/>
        <v>19.403500000000001</v>
      </c>
      <c r="P777" s="41">
        <v>3594</v>
      </c>
      <c r="Q777" s="41">
        <v>4505</v>
      </c>
      <c r="R777" s="41">
        <v>4391</v>
      </c>
      <c r="S777" s="41">
        <v>4950</v>
      </c>
      <c r="T777" s="53">
        <v>5063</v>
      </c>
      <c r="U777" s="53">
        <f t="shared" si="300"/>
        <v>5063</v>
      </c>
      <c r="V777" s="44">
        <f t="shared" si="301"/>
        <v>0</v>
      </c>
      <c r="W777" s="54">
        <v>5703090</v>
      </c>
      <c r="X777" s="55">
        <v>3587864</v>
      </c>
      <c r="Y777" s="41">
        <v>4.5624771234461319</v>
      </c>
      <c r="Z777" s="41">
        <f t="shared" si="302"/>
        <v>1109.7041999999999</v>
      </c>
      <c r="AA777" s="41">
        <f t="shared" si="303"/>
        <v>0</v>
      </c>
      <c r="AB777" s="41">
        <f t="shared" si="304"/>
        <v>0.426315</v>
      </c>
      <c r="AC777" s="41" t="str">
        <f t="shared" si="305"/>
        <v/>
      </c>
      <c r="AD777" s="41" t="str">
        <f t="shared" si="306"/>
        <v/>
      </c>
      <c r="AE777" s="41" t="str">
        <f t="shared" si="307"/>
        <v/>
      </c>
      <c r="AF777" s="41" t="str">
        <f t="shared" si="308"/>
        <v/>
      </c>
      <c r="AG777" s="41">
        <f t="shared" si="309"/>
        <v>673.66699044999996</v>
      </c>
      <c r="AH777" s="41" t="str">
        <f t="shared" si="310"/>
        <v/>
      </c>
      <c r="AI777" s="41" t="str">
        <f t="shared" si="311"/>
        <v/>
      </c>
      <c r="AJ777" s="41" t="str">
        <f t="shared" si="312"/>
        <v/>
      </c>
      <c r="AK777" s="41" t="str">
        <f t="shared" si="313"/>
        <v/>
      </c>
      <c r="AL777" s="44">
        <f t="shared" si="314"/>
        <v>673.67</v>
      </c>
      <c r="AM777" s="44">
        <f t="shared" si="315"/>
        <v>761.94</v>
      </c>
      <c r="AN777" s="40">
        <f t="shared" si="316"/>
        <v>1513251</v>
      </c>
      <c r="AO777" s="45">
        <f t="shared" si="317"/>
        <v>2.8574476651868366E-2</v>
      </c>
      <c r="AP777" s="40">
        <f t="shared" si="318"/>
        <v>16306.682314351676</v>
      </c>
      <c r="AQ777" s="41">
        <v>0</v>
      </c>
      <c r="AR777" s="40">
        <f t="shared" si="319"/>
        <v>958885</v>
      </c>
      <c r="AS777" s="40">
        <f t="shared" si="320"/>
        <v>51770</v>
      </c>
      <c r="AT777" s="40">
        <f t="shared" si="321"/>
        <v>179393.2</v>
      </c>
      <c r="AU777" s="40">
        <f t="shared" si="322"/>
        <v>890808</v>
      </c>
      <c r="AV777" s="46">
        <f t="shared" si="323"/>
        <v>958885</v>
      </c>
      <c r="AW777" s="40">
        <f>AX777-AV777</f>
        <v>0</v>
      </c>
      <c r="AX777" s="59">
        <f>IF(D777&gt;AV777,AV777+(D777-AV777),AV777)</f>
        <v>958885</v>
      </c>
    </row>
    <row r="778" spans="1:50" ht="15" customHeight="1" x14ac:dyDescent="0.25">
      <c r="A778" s="51">
        <v>79</v>
      </c>
      <c r="B778" s="51">
        <v>7800</v>
      </c>
      <c r="C778" s="52" t="s">
        <v>522</v>
      </c>
      <c r="D778" s="39">
        <v>4722</v>
      </c>
      <c r="E778" s="40">
        <v>0</v>
      </c>
      <c r="F778" s="41">
        <v>111</v>
      </c>
      <c r="G778" s="40">
        <v>109</v>
      </c>
      <c r="H778" s="42">
        <v>1.879</v>
      </c>
      <c r="I778" s="41">
        <v>0</v>
      </c>
      <c r="J778" s="43">
        <f t="shared" si="298"/>
        <v>0</v>
      </c>
      <c r="K778" s="41">
        <v>21</v>
      </c>
      <c r="L778" s="41">
        <v>53</v>
      </c>
      <c r="M778" s="41">
        <v>8</v>
      </c>
      <c r="N778" s="41">
        <f t="shared" si="324"/>
        <v>39.622600000000006</v>
      </c>
      <c r="O778" s="41">
        <f t="shared" si="299"/>
        <v>15.094299999999999</v>
      </c>
      <c r="P778" s="41">
        <v>80</v>
      </c>
      <c r="Q778" s="41">
        <v>132</v>
      </c>
      <c r="R778" s="41">
        <v>127</v>
      </c>
      <c r="S778" s="41">
        <v>116</v>
      </c>
      <c r="T778" s="57">
        <v>111</v>
      </c>
      <c r="U778" s="53">
        <f t="shared" si="300"/>
        <v>132</v>
      </c>
      <c r="V778" s="44">
        <f t="shared" si="301"/>
        <v>17.420000000000002</v>
      </c>
      <c r="W778" s="54">
        <v>114234</v>
      </c>
      <c r="X778" s="55">
        <v>14384</v>
      </c>
      <c r="Y778" s="41">
        <v>1.0310522674236329</v>
      </c>
      <c r="Z778" s="41">
        <f t="shared" si="302"/>
        <v>107.657</v>
      </c>
      <c r="AA778" s="41">
        <f t="shared" si="303"/>
        <v>0</v>
      </c>
      <c r="AB778" s="41">
        <f t="shared" si="304"/>
        <v>0.426315</v>
      </c>
      <c r="AC778" s="41" t="str">
        <f t="shared" si="305"/>
        <v/>
      </c>
      <c r="AD778" s="41" t="str">
        <f t="shared" si="306"/>
        <v/>
      </c>
      <c r="AE778" s="41">
        <f t="shared" si="307"/>
        <v>413.303</v>
      </c>
      <c r="AF778" s="41">
        <f t="shared" si="308"/>
        <v>413.303</v>
      </c>
      <c r="AG778" s="41">
        <f t="shared" si="309"/>
        <v>0</v>
      </c>
      <c r="AH778" s="41" t="str">
        <f t="shared" si="310"/>
        <v/>
      </c>
      <c r="AI778" s="41" t="str">
        <f t="shared" si="311"/>
        <v/>
      </c>
      <c r="AJ778" s="41" t="str">
        <f t="shared" si="312"/>
        <v/>
      </c>
      <c r="AK778" s="41" t="str">
        <f t="shared" si="313"/>
        <v/>
      </c>
      <c r="AL778" s="44">
        <f t="shared" si="314"/>
        <v>413.3</v>
      </c>
      <c r="AM778" s="44">
        <f t="shared" si="315"/>
        <v>467.46</v>
      </c>
      <c r="AN778" s="40">
        <f t="shared" si="316"/>
        <v>2253</v>
      </c>
      <c r="AO778" s="45">
        <f t="shared" si="317"/>
        <v>2.8574476651868366E-2</v>
      </c>
      <c r="AP778" s="40">
        <f t="shared" si="318"/>
        <v>-70.550382853462992</v>
      </c>
      <c r="AQ778" s="41">
        <v>0</v>
      </c>
      <c r="AR778" s="40">
        <f t="shared" si="319"/>
        <v>2253</v>
      </c>
      <c r="AS778" s="40">
        <f t="shared" si="320"/>
        <v>1090</v>
      </c>
      <c r="AT778" s="40">
        <f t="shared" si="321"/>
        <v>719.2</v>
      </c>
      <c r="AU778" s="40">
        <f t="shared" si="322"/>
        <v>4003</v>
      </c>
      <c r="AV778" s="46">
        <f t="shared" si="323"/>
        <v>4003</v>
      </c>
      <c r="AW778" s="40">
        <f>AX778-AV778</f>
        <v>719</v>
      </c>
      <c r="AX778" s="59">
        <f>IF(D778&gt;AV778,AV778+(D778-AV778),AV778)</f>
        <v>4722</v>
      </c>
    </row>
    <row r="779" spans="1:50" ht="15" customHeight="1" x14ac:dyDescent="0.25">
      <c r="A779" s="51">
        <v>80</v>
      </c>
      <c r="B779" s="51">
        <v>100</v>
      </c>
      <c r="C779" s="52" t="s">
        <v>11</v>
      </c>
      <c r="D779" s="39">
        <v>6253</v>
      </c>
      <c r="E779" s="40">
        <v>0</v>
      </c>
      <c r="F779" s="41">
        <v>48</v>
      </c>
      <c r="G779" s="40">
        <v>42</v>
      </c>
      <c r="H779" s="42">
        <v>2</v>
      </c>
      <c r="I779" s="47">
        <v>0</v>
      </c>
      <c r="J779" s="43">
        <f t="shared" si="298"/>
        <v>0</v>
      </c>
      <c r="K779" s="41">
        <v>21</v>
      </c>
      <c r="L779" s="41">
        <v>44</v>
      </c>
      <c r="M779" s="41">
        <v>15</v>
      </c>
      <c r="N779" s="41">
        <f t="shared" si="324"/>
        <v>47.7273</v>
      </c>
      <c r="O779" s="41">
        <f t="shared" si="299"/>
        <v>34.090900000000005</v>
      </c>
      <c r="P779" s="41">
        <v>85</v>
      </c>
      <c r="Q779" s="41">
        <v>88</v>
      </c>
      <c r="R779" s="41">
        <v>70</v>
      </c>
      <c r="S779" s="41">
        <v>53</v>
      </c>
      <c r="T779" s="57">
        <v>48</v>
      </c>
      <c r="U779" s="53">
        <f t="shared" si="300"/>
        <v>88</v>
      </c>
      <c r="V779" s="44">
        <f t="shared" si="301"/>
        <v>52.27</v>
      </c>
      <c r="W779" s="54">
        <v>30154</v>
      </c>
      <c r="X779" s="55">
        <v>12004</v>
      </c>
      <c r="Y779" s="41">
        <v>0.46997746707706756</v>
      </c>
      <c r="Z779" s="41">
        <f t="shared" si="302"/>
        <v>102.1326</v>
      </c>
      <c r="AA779" s="41">
        <f t="shared" si="303"/>
        <v>0</v>
      </c>
      <c r="AB779" s="41">
        <f t="shared" si="304"/>
        <v>0.426315</v>
      </c>
      <c r="AC779" s="41" t="str">
        <f t="shared" si="305"/>
        <v/>
      </c>
      <c r="AD779" s="41" t="str">
        <f t="shared" si="306"/>
        <v/>
      </c>
      <c r="AE779" s="41">
        <f t="shared" si="307"/>
        <v>410</v>
      </c>
      <c r="AF779" s="41">
        <f t="shared" si="308"/>
        <v>410</v>
      </c>
      <c r="AG779" s="41">
        <f t="shared" si="309"/>
        <v>0</v>
      </c>
      <c r="AH779" s="41" t="str">
        <f t="shared" si="310"/>
        <v/>
      </c>
      <c r="AI779" s="41" t="str">
        <f t="shared" si="311"/>
        <v/>
      </c>
      <c r="AJ779" s="41" t="str">
        <f t="shared" si="312"/>
        <v/>
      </c>
      <c r="AK779" s="41" t="str">
        <f t="shared" si="313"/>
        <v/>
      </c>
      <c r="AL779" s="44">
        <f t="shared" si="314"/>
        <v>410</v>
      </c>
      <c r="AM779" s="44">
        <f t="shared" si="315"/>
        <v>463.72</v>
      </c>
      <c r="AN779" s="40">
        <f t="shared" si="316"/>
        <v>6621</v>
      </c>
      <c r="AO779" s="45">
        <f t="shared" si="317"/>
        <v>2.8574476651868366E-2</v>
      </c>
      <c r="AP779" s="40">
        <f t="shared" si="318"/>
        <v>10.515407407887558</v>
      </c>
      <c r="AQ779" s="41">
        <v>0</v>
      </c>
      <c r="AR779" s="40">
        <f t="shared" si="319"/>
        <v>6264</v>
      </c>
      <c r="AS779" s="40">
        <f t="shared" si="320"/>
        <v>420</v>
      </c>
      <c r="AT779" s="40">
        <f t="shared" si="321"/>
        <v>600.20000000000005</v>
      </c>
      <c r="AU779" s="40">
        <f t="shared" si="322"/>
        <v>5833</v>
      </c>
      <c r="AV779" s="46">
        <f t="shared" si="323"/>
        <v>6264</v>
      </c>
      <c r="AW779" s="40">
        <f>AX779-AV779</f>
        <v>0</v>
      </c>
      <c r="AX779" s="59">
        <f>IF(D779&gt;AV779,AV779+(D779-AV779),AV779)</f>
        <v>6264</v>
      </c>
    </row>
    <row r="780" spans="1:50" ht="15" customHeight="1" x14ac:dyDescent="0.25">
      <c r="A780" s="51">
        <v>80</v>
      </c>
      <c r="B780" s="51">
        <v>200</v>
      </c>
      <c r="C780" s="52" t="s">
        <v>509</v>
      </c>
      <c r="D780" s="39">
        <v>412550</v>
      </c>
      <c r="E780" s="40">
        <v>0</v>
      </c>
      <c r="F780" s="41">
        <v>1306</v>
      </c>
      <c r="G780" s="40">
        <v>1329</v>
      </c>
      <c r="H780" s="42">
        <v>2.1139999999999999</v>
      </c>
      <c r="I780" s="41">
        <v>711</v>
      </c>
      <c r="J780" s="43">
        <f t="shared" ref="J780:J843" si="325">ROUND(I780/G780,4)</f>
        <v>0.53500000000000003</v>
      </c>
      <c r="K780" s="41">
        <v>65</v>
      </c>
      <c r="L780" s="41">
        <v>627</v>
      </c>
      <c r="M780" s="41">
        <v>115</v>
      </c>
      <c r="N780" s="41">
        <f t="shared" si="324"/>
        <v>10.3668</v>
      </c>
      <c r="O780" s="41">
        <f t="shared" ref="O780:O843" si="326">ROUND(M780/L780,6)*100</f>
        <v>18.3413</v>
      </c>
      <c r="P780" s="41">
        <v>835</v>
      </c>
      <c r="Q780" s="41">
        <v>980</v>
      </c>
      <c r="R780" s="41">
        <v>1076</v>
      </c>
      <c r="S780" s="41">
        <v>1220</v>
      </c>
      <c r="T780" s="53">
        <v>1306</v>
      </c>
      <c r="U780" s="53">
        <f t="shared" ref="U780:U843" si="327">MAX(P780:T780)</f>
        <v>1306</v>
      </c>
      <c r="V780" s="44">
        <f t="shared" ref="V780:V843" si="328">ROUND(IF(100*(1-(G780/U780))&lt;0,0,100*(1-G780/U780)),2)</f>
        <v>0</v>
      </c>
      <c r="W780" s="54">
        <v>679598</v>
      </c>
      <c r="X780" s="55">
        <v>474564</v>
      </c>
      <c r="Y780" s="41">
        <v>3.8943925608921739</v>
      </c>
      <c r="Z780" s="41">
        <f t="shared" ref="Z780:Z843" si="329">ROUND(T780/Y780,4)</f>
        <v>335.35399999999998</v>
      </c>
      <c r="AA780" s="41">
        <f t="shared" ref="AA780:AA843" si="330">IF((AND(G780&gt;=10000,Z780&lt;150)),100,IF(AND(G780&lt;10000,Z780&lt;30),200,0))</f>
        <v>0</v>
      </c>
      <c r="AB780" s="41">
        <f t="shared" ref="AB780:AB843" si="331">ROUND(X$11/W$11,6)</f>
        <v>0.426315</v>
      </c>
      <c r="AC780" s="41" t="str">
        <f t="shared" ref="AC780:AC843" si="332">IF(AND(2500&lt;=G780,G780&lt;3000),(G780-2500)*0.002,"")</f>
        <v/>
      </c>
      <c r="AD780" s="41" t="str">
        <f t="shared" ref="AD780:AD843" si="333">IF(AND(10000&lt;=G780,G780&lt;11000),(11000-G780)*0.001,"")</f>
        <v/>
      </c>
      <c r="AE780" s="41">
        <f t="shared" ref="AE780:AE843" si="334">IF(G780&lt;2500, 410+(0.367*MAX(0,(G780-100))+AA780),"")</f>
        <v>861.04300000000001</v>
      </c>
      <c r="AF780" s="41">
        <f t="shared" ref="AF780:AF843" si="335">IF(AND(AE780&lt;&gt;"",AE780&gt;630+AA780),630+AA780,AE780)</f>
        <v>630</v>
      </c>
      <c r="AG780" s="41">
        <f t="shared" ref="AG780:AG843" si="336">IF((AND(2500&lt;=G780,G780&lt;11000)),1.15*(572.62+(5.026*N780)-(53.768*H780)+(14.022*V780)+AA780),0)</f>
        <v>0</v>
      </c>
      <c r="AH780" s="41" t="str">
        <f t="shared" ref="AH780:AH843" si="337">IF(G780&gt;=10000,1.15*((4.59*N780)+(0.622*O780)+(169.415*J780)+AA780+307.664),"")</f>
        <v/>
      </c>
      <c r="AI780" s="41" t="str">
        <f t="shared" ref="AI780:AI843" si="338">IF(AND(2500&lt;=G780,G780&lt;3000),(AC780*AG780)+(630*(1-AC780)),"")</f>
        <v/>
      </c>
      <c r="AJ780" s="41" t="str">
        <f t="shared" ref="AJ780:AJ843" si="339">IF(AND(10000&lt;=G780,G780&lt;11000),(AD780*AG780)+(AH780*(1-AD780)),"")</f>
        <v/>
      </c>
      <c r="AK780" s="41" t="str">
        <f t="shared" ref="AK780:AK843" si="340">IF(AND(AC780="",AD780=""),"",1)</f>
        <v/>
      </c>
      <c r="AL780" s="44">
        <f t="shared" ref="AL780:AL843" si="341">ROUND(IF(AK780="",MAX(AF780,AG780,AH780),MAX(AI780,AJ780)),2)</f>
        <v>630</v>
      </c>
      <c r="AM780" s="44">
        <f t="shared" ref="AM780:AM843" si="342">ROUND(AL780*AM$2,2)</f>
        <v>712.55</v>
      </c>
      <c r="AN780" s="40">
        <f t="shared" ref="AN780:AN843" si="343">ROUND(IF((AM780*G780)-(W780*AB780)&lt;0,0,(AM780*G780)-(W780*AB780)),0)</f>
        <v>657256</v>
      </c>
      <c r="AO780" s="45">
        <f t="shared" ref="AO780:AO843" si="344">$AO$11</f>
        <v>2.8574476651868366E-2</v>
      </c>
      <c r="AP780" s="40">
        <f t="shared" ref="AP780:AP843" si="345">(AN780-(D780-E780))*AO780</f>
        <v>6992.3458835721003</v>
      </c>
      <c r="AQ780" s="41">
        <v>0</v>
      </c>
      <c r="AR780" s="40">
        <f t="shared" ref="AR780:AR843" si="346">ROUND(MAX(IF((D780-E780)&lt;AN780,D780-E780+AP780+AQ780,AN780+AQ780),0),0)</f>
        <v>419542</v>
      </c>
      <c r="AS780" s="40">
        <f t="shared" ref="AS780:AS843" si="347">10*G780</f>
        <v>13290</v>
      </c>
      <c r="AT780" s="40">
        <f t="shared" ref="AT780:AT843" si="348">0.05*X780</f>
        <v>23728.2</v>
      </c>
      <c r="AU780" s="40">
        <f t="shared" ref="AU780:AU843" si="349">ROUND(MAX(D780-(IF(AND(E780&gt;0,AQ780=0),E780,0))-MIN(AS780:AT780)),0)</f>
        <v>399260</v>
      </c>
      <c r="AV780" s="46">
        <f t="shared" ref="AV780:AV843" si="350">MAX(AR780,AU780)</f>
        <v>419542</v>
      </c>
      <c r="AW780" s="40">
        <f>AX780-AV780</f>
        <v>0</v>
      </c>
      <c r="AX780" s="59">
        <f>IF(D780&gt;AV780,AV780+(D780-AV780),AV780)</f>
        <v>419542</v>
      </c>
    </row>
    <row r="781" spans="1:50" ht="15" customHeight="1" x14ac:dyDescent="0.25">
      <c r="A781" s="51">
        <v>80</v>
      </c>
      <c r="B781" s="51">
        <v>300</v>
      </c>
      <c r="C781" s="52" t="s">
        <v>569</v>
      </c>
      <c r="D781" s="39">
        <v>7596</v>
      </c>
      <c r="E781" s="40">
        <v>0</v>
      </c>
      <c r="F781" s="41">
        <v>69</v>
      </c>
      <c r="G781" s="40">
        <v>75</v>
      </c>
      <c r="H781" s="42">
        <v>1.974</v>
      </c>
      <c r="I781" s="41">
        <v>0</v>
      </c>
      <c r="J781" s="43">
        <f t="shared" si="325"/>
        <v>0</v>
      </c>
      <c r="K781" s="41">
        <v>18</v>
      </c>
      <c r="L781" s="41">
        <v>66</v>
      </c>
      <c r="M781" s="41">
        <v>26</v>
      </c>
      <c r="N781" s="41">
        <f t="shared" si="324"/>
        <v>27.2727</v>
      </c>
      <c r="O781" s="41">
        <f t="shared" si="326"/>
        <v>39.393899999999995</v>
      </c>
      <c r="P781" s="41">
        <v>64</v>
      </c>
      <c r="Q781" s="41">
        <v>69</v>
      </c>
      <c r="R781" s="41">
        <v>65</v>
      </c>
      <c r="S781" s="41">
        <v>75</v>
      </c>
      <c r="T781" s="57">
        <v>69</v>
      </c>
      <c r="U781" s="53">
        <f t="shared" si="327"/>
        <v>75</v>
      </c>
      <c r="V781" s="44">
        <f t="shared" si="328"/>
        <v>0</v>
      </c>
      <c r="W781" s="54">
        <v>42274</v>
      </c>
      <c r="X781" s="55">
        <v>20001</v>
      </c>
      <c r="Y781" s="41">
        <v>0.97367787032217912</v>
      </c>
      <c r="Z781" s="41">
        <f t="shared" si="329"/>
        <v>70.865300000000005</v>
      </c>
      <c r="AA781" s="41">
        <f t="shared" si="330"/>
        <v>0</v>
      </c>
      <c r="AB781" s="41">
        <f t="shared" si="331"/>
        <v>0.426315</v>
      </c>
      <c r="AC781" s="41" t="str">
        <f t="shared" si="332"/>
        <v/>
      </c>
      <c r="AD781" s="41" t="str">
        <f t="shared" si="333"/>
        <v/>
      </c>
      <c r="AE781" s="41">
        <f t="shared" si="334"/>
        <v>410</v>
      </c>
      <c r="AF781" s="41">
        <f t="shared" si="335"/>
        <v>410</v>
      </c>
      <c r="AG781" s="41">
        <f t="shared" si="336"/>
        <v>0</v>
      </c>
      <c r="AH781" s="41" t="str">
        <f t="shared" si="337"/>
        <v/>
      </c>
      <c r="AI781" s="41" t="str">
        <f t="shared" si="338"/>
        <v/>
      </c>
      <c r="AJ781" s="41" t="str">
        <f t="shared" si="339"/>
        <v/>
      </c>
      <c r="AK781" s="41" t="str">
        <f t="shared" si="340"/>
        <v/>
      </c>
      <c r="AL781" s="44">
        <f t="shared" si="341"/>
        <v>410</v>
      </c>
      <c r="AM781" s="44">
        <f t="shared" si="342"/>
        <v>463.72</v>
      </c>
      <c r="AN781" s="40">
        <f t="shared" si="343"/>
        <v>16757</v>
      </c>
      <c r="AO781" s="45">
        <f t="shared" si="344"/>
        <v>2.8574476651868366E-2</v>
      </c>
      <c r="AP781" s="40">
        <f t="shared" si="345"/>
        <v>261.77078060776608</v>
      </c>
      <c r="AQ781" s="41">
        <v>0</v>
      </c>
      <c r="AR781" s="40">
        <f t="shared" si="346"/>
        <v>7858</v>
      </c>
      <c r="AS781" s="40">
        <f t="shared" si="347"/>
        <v>750</v>
      </c>
      <c r="AT781" s="40">
        <f t="shared" si="348"/>
        <v>1000.0500000000001</v>
      </c>
      <c r="AU781" s="40">
        <f t="shared" si="349"/>
        <v>6846</v>
      </c>
      <c r="AV781" s="46">
        <f t="shared" si="350"/>
        <v>7858</v>
      </c>
      <c r="AW781" s="40">
        <f>AX781-AV781</f>
        <v>0</v>
      </c>
      <c r="AX781" s="59">
        <f>IF(D781&gt;AV781,AV781+(D781-AV781),AV781)</f>
        <v>7858</v>
      </c>
    </row>
    <row r="782" spans="1:50" ht="15" customHeight="1" x14ac:dyDescent="0.25">
      <c r="A782" s="51">
        <v>80</v>
      </c>
      <c r="B782" s="51">
        <v>400</v>
      </c>
      <c r="C782" s="52" t="s">
        <v>690</v>
      </c>
      <c r="D782" s="39">
        <v>247075</v>
      </c>
      <c r="E782" s="40">
        <v>0</v>
      </c>
      <c r="F782" s="41">
        <v>711</v>
      </c>
      <c r="G782" s="40">
        <v>684</v>
      </c>
      <c r="H782" s="42">
        <v>2.1989999999999998</v>
      </c>
      <c r="I782" s="41">
        <v>350</v>
      </c>
      <c r="J782" s="43">
        <f t="shared" si="325"/>
        <v>0.51170000000000004</v>
      </c>
      <c r="K782" s="41">
        <v>123</v>
      </c>
      <c r="L782" s="41">
        <v>379</v>
      </c>
      <c r="M782" s="41">
        <v>109</v>
      </c>
      <c r="N782" s="41">
        <f t="shared" si="324"/>
        <v>32.453800000000001</v>
      </c>
      <c r="O782" s="41">
        <f t="shared" si="326"/>
        <v>28.759899999999998</v>
      </c>
      <c r="P782" s="41">
        <v>668</v>
      </c>
      <c r="Q782" s="41">
        <v>774</v>
      </c>
      <c r="R782" s="41">
        <v>662</v>
      </c>
      <c r="S782" s="41">
        <v>710</v>
      </c>
      <c r="T782" s="57">
        <v>711</v>
      </c>
      <c r="U782" s="53">
        <f t="shared" si="327"/>
        <v>774</v>
      </c>
      <c r="V782" s="44">
        <f t="shared" si="328"/>
        <v>11.63</v>
      </c>
      <c r="W782" s="54">
        <v>236028</v>
      </c>
      <c r="X782" s="55">
        <v>374378</v>
      </c>
      <c r="Y782" s="41">
        <v>2.4731906093773408</v>
      </c>
      <c r="Z782" s="41">
        <f t="shared" si="329"/>
        <v>287.48289999999997</v>
      </c>
      <c r="AA782" s="41">
        <f t="shared" si="330"/>
        <v>0</v>
      </c>
      <c r="AB782" s="41">
        <f t="shared" si="331"/>
        <v>0.426315</v>
      </c>
      <c r="AC782" s="41" t="str">
        <f t="shared" si="332"/>
        <v/>
      </c>
      <c r="AD782" s="41" t="str">
        <f t="shared" si="333"/>
        <v/>
      </c>
      <c r="AE782" s="41">
        <f t="shared" si="334"/>
        <v>624.32799999999997</v>
      </c>
      <c r="AF782" s="41">
        <f t="shared" si="335"/>
        <v>624.32799999999997</v>
      </c>
      <c r="AG782" s="41">
        <f t="shared" si="336"/>
        <v>0</v>
      </c>
      <c r="AH782" s="41" t="str">
        <f t="shared" si="337"/>
        <v/>
      </c>
      <c r="AI782" s="41" t="str">
        <f t="shared" si="338"/>
        <v/>
      </c>
      <c r="AJ782" s="41" t="str">
        <f t="shared" si="339"/>
        <v/>
      </c>
      <c r="AK782" s="41" t="str">
        <f t="shared" si="340"/>
        <v/>
      </c>
      <c r="AL782" s="44">
        <f t="shared" si="341"/>
        <v>624.33000000000004</v>
      </c>
      <c r="AM782" s="44">
        <f t="shared" si="342"/>
        <v>706.14</v>
      </c>
      <c r="AN782" s="40">
        <f t="shared" si="343"/>
        <v>382377</v>
      </c>
      <c r="AO782" s="45">
        <f t="shared" si="344"/>
        <v>2.8574476651868366E-2</v>
      </c>
      <c r="AP782" s="40">
        <f t="shared" si="345"/>
        <v>3866.1838399510939</v>
      </c>
      <c r="AQ782" s="41">
        <v>0</v>
      </c>
      <c r="AR782" s="40">
        <f t="shared" si="346"/>
        <v>250941</v>
      </c>
      <c r="AS782" s="40">
        <f t="shared" si="347"/>
        <v>6840</v>
      </c>
      <c r="AT782" s="40">
        <f t="shared" si="348"/>
        <v>18718.900000000001</v>
      </c>
      <c r="AU782" s="40">
        <f t="shared" si="349"/>
        <v>240235</v>
      </c>
      <c r="AV782" s="46">
        <f t="shared" si="350"/>
        <v>250941</v>
      </c>
      <c r="AW782" s="40">
        <f>AX782-AV782</f>
        <v>0</v>
      </c>
      <c r="AX782" s="59">
        <f>IF(D782&gt;AV782,AV782+(D782-AV782),AV782)</f>
        <v>250941</v>
      </c>
    </row>
    <row r="783" spans="1:50" ht="15" customHeight="1" x14ac:dyDescent="0.25">
      <c r="A783" s="51">
        <v>80</v>
      </c>
      <c r="B783" s="51">
        <v>500</v>
      </c>
      <c r="C783" s="52" t="s">
        <v>780</v>
      </c>
      <c r="D783" s="39">
        <v>188218</v>
      </c>
      <c r="E783" s="40">
        <v>0</v>
      </c>
      <c r="F783" s="41">
        <v>602</v>
      </c>
      <c r="G783" s="40">
        <v>577</v>
      </c>
      <c r="H783" s="42">
        <v>2.476</v>
      </c>
      <c r="I783" s="41">
        <v>163</v>
      </c>
      <c r="J783" s="43">
        <f t="shared" si="325"/>
        <v>0.28249999999999997</v>
      </c>
      <c r="K783" s="41">
        <v>45</v>
      </c>
      <c r="L783" s="41">
        <v>280</v>
      </c>
      <c r="M783" s="41">
        <v>100</v>
      </c>
      <c r="N783" s="41">
        <f t="shared" si="324"/>
        <v>16.071400000000001</v>
      </c>
      <c r="O783" s="41">
        <f t="shared" si="326"/>
        <v>35.714300000000001</v>
      </c>
      <c r="P783" s="41">
        <v>570</v>
      </c>
      <c r="Q783" s="41">
        <v>504</v>
      </c>
      <c r="R783" s="41">
        <v>560</v>
      </c>
      <c r="S783" s="41">
        <v>575</v>
      </c>
      <c r="T783" s="57">
        <v>602</v>
      </c>
      <c r="U783" s="53">
        <f t="shared" si="327"/>
        <v>602</v>
      </c>
      <c r="V783" s="44">
        <f t="shared" si="328"/>
        <v>4.1500000000000004</v>
      </c>
      <c r="W783" s="54">
        <v>248019</v>
      </c>
      <c r="X783" s="55">
        <v>173562</v>
      </c>
      <c r="Y783" s="41">
        <v>0.97632691734479082</v>
      </c>
      <c r="Z783" s="41">
        <f t="shared" si="329"/>
        <v>616.59670000000006</v>
      </c>
      <c r="AA783" s="41">
        <f t="shared" si="330"/>
        <v>0</v>
      </c>
      <c r="AB783" s="41">
        <f t="shared" si="331"/>
        <v>0.426315</v>
      </c>
      <c r="AC783" s="41" t="str">
        <f t="shared" si="332"/>
        <v/>
      </c>
      <c r="AD783" s="41" t="str">
        <f t="shared" si="333"/>
        <v/>
      </c>
      <c r="AE783" s="41">
        <f t="shared" si="334"/>
        <v>585.05899999999997</v>
      </c>
      <c r="AF783" s="41">
        <f t="shared" si="335"/>
        <v>585.05899999999997</v>
      </c>
      <c r="AG783" s="41">
        <f t="shared" si="336"/>
        <v>0</v>
      </c>
      <c r="AH783" s="41" t="str">
        <f t="shared" si="337"/>
        <v/>
      </c>
      <c r="AI783" s="41" t="str">
        <f t="shared" si="338"/>
        <v/>
      </c>
      <c r="AJ783" s="41" t="str">
        <f t="shared" si="339"/>
        <v/>
      </c>
      <c r="AK783" s="41" t="str">
        <f t="shared" si="340"/>
        <v/>
      </c>
      <c r="AL783" s="44">
        <f t="shared" si="341"/>
        <v>585.05999999999995</v>
      </c>
      <c r="AM783" s="44">
        <f t="shared" si="342"/>
        <v>661.72</v>
      </c>
      <c r="AN783" s="40">
        <f t="shared" si="343"/>
        <v>276078</v>
      </c>
      <c r="AO783" s="45">
        <f t="shared" si="344"/>
        <v>2.8574476651868366E-2</v>
      </c>
      <c r="AP783" s="40">
        <f t="shared" si="345"/>
        <v>2510.5535186331545</v>
      </c>
      <c r="AQ783" s="41">
        <v>0</v>
      </c>
      <c r="AR783" s="40">
        <f t="shared" si="346"/>
        <v>190729</v>
      </c>
      <c r="AS783" s="40">
        <f t="shared" si="347"/>
        <v>5770</v>
      </c>
      <c r="AT783" s="40">
        <f t="shared" si="348"/>
        <v>8678.1</v>
      </c>
      <c r="AU783" s="40">
        <f t="shared" si="349"/>
        <v>182448</v>
      </c>
      <c r="AV783" s="46">
        <f t="shared" si="350"/>
        <v>190729</v>
      </c>
      <c r="AW783" s="40">
        <f>AX783-AV783</f>
        <v>0</v>
      </c>
      <c r="AX783" s="59">
        <f>IF(D783&gt;AV783,AV783+(D783-AV783),AV783)</f>
        <v>190729</v>
      </c>
    </row>
    <row r="784" spans="1:50" ht="15" customHeight="1" x14ac:dyDescent="0.25">
      <c r="A784" s="51">
        <v>80</v>
      </c>
      <c r="B784" s="51">
        <v>9500</v>
      </c>
      <c r="C784" s="52" t="s">
        <v>791</v>
      </c>
      <c r="D784" s="39">
        <v>1800324</v>
      </c>
      <c r="E784" s="40">
        <v>0</v>
      </c>
      <c r="F784" s="41">
        <v>4088</v>
      </c>
      <c r="G784" s="40">
        <v>4200</v>
      </c>
      <c r="H784" s="42">
        <v>2.093</v>
      </c>
      <c r="I784" s="41">
        <v>3260</v>
      </c>
      <c r="J784" s="43">
        <f t="shared" si="325"/>
        <v>0.7762</v>
      </c>
      <c r="K784" s="41">
        <v>418</v>
      </c>
      <c r="L784" s="41">
        <v>2159</v>
      </c>
      <c r="M784" s="41">
        <v>788</v>
      </c>
      <c r="N784" s="41">
        <f t="shared" si="324"/>
        <v>19.360800000000001</v>
      </c>
      <c r="O784" s="41">
        <f t="shared" si="326"/>
        <v>36.498399999999997</v>
      </c>
      <c r="P784" s="41">
        <v>4640</v>
      </c>
      <c r="Q784" s="41">
        <v>4699</v>
      </c>
      <c r="R784" s="41">
        <v>4131</v>
      </c>
      <c r="S784" s="41">
        <v>4294</v>
      </c>
      <c r="T784" s="53">
        <v>4088</v>
      </c>
      <c r="U784" s="53">
        <f t="shared" si="327"/>
        <v>4699</v>
      </c>
      <c r="V784" s="44">
        <f t="shared" si="328"/>
        <v>10.62</v>
      </c>
      <c r="W784" s="54">
        <v>2373010</v>
      </c>
      <c r="X784" s="55">
        <v>1030413</v>
      </c>
      <c r="Y784" s="41">
        <v>5.3798689414777208</v>
      </c>
      <c r="Z784" s="41">
        <f t="shared" si="329"/>
        <v>759.86980000000005</v>
      </c>
      <c r="AA784" s="41">
        <f t="shared" si="330"/>
        <v>0</v>
      </c>
      <c r="AB784" s="41">
        <f t="shared" si="331"/>
        <v>0.426315</v>
      </c>
      <c r="AC784" s="41" t="str">
        <f t="shared" si="332"/>
        <v/>
      </c>
      <c r="AD784" s="41" t="str">
        <f t="shared" si="333"/>
        <v/>
      </c>
      <c r="AE784" s="41" t="str">
        <f t="shared" si="334"/>
        <v/>
      </c>
      <c r="AF784" s="41" t="str">
        <f t="shared" si="335"/>
        <v/>
      </c>
      <c r="AG784" s="41">
        <f t="shared" si="336"/>
        <v>812.25028631999999</v>
      </c>
      <c r="AH784" s="41" t="str">
        <f t="shared" si="337"/>
        <v/>
      </c>
      <c r="AI784" s="41" t="str">
        <f t="shared" si="338"/>
        <v/>
      </c>
      <c r="AJ784" s="41" t="str">
        <f t="shared" si="339"/>
        <v/>
      </c>
      <c r="AK784" s="41" t="str">
        <f t="shared" si="340"/>
        <v/>
      </c>
      <c r="AL784" s="44">
        <f t="shared" si="341"/>
        <v>812.25</v>
      </c>
      <c r="AM784" s="44">
        <f t="shared" si="342"/>
        <v>918.68</v>
      </c>
      <c r="AN784" s="40">
        <f t="shared" si="343"/>
        <v>2846806</v>
      </c>
      <c r="AO784" s="45">
        <f t="shared" si="344"/>
        <v>2.8574476651868366E-2</v>
      </c>
      <c r="AP784" s="40">
        <f t="shared" si="345"/>
        <v>29902.67547560051</v>
      </c>
      <c r="AQ784" s="41">
        <v>0</v>
      </c>
      <c r="AR784" s="40">
        <f t="shared" si="346"/>
        <v>1830227</v>
      </c>
      <c r="AS784" s="40">
        <f t="shared" si="347"/>
        <v>42000</v>
      </c>
      <c r="AT784" s="40">
        <f t="shared" si="348"/>
        <v>51520.65</v>
      </c>
      <c r="AU784" s="40">
        <f t="shared" si="349"/>
        <v>1758324</v>
      </c>
      <c r="AV784" s="46">
        <f t="shared" si="350"/>
        <v>1830227</v>
      </c>
      <c r="AW784" s="40">
        <f>AX784-AV784</f>
        <v>0</v>
      </c>
      <c r="AX784" s="59">
        <f>IF(D784&gt;AV784,AV784+(D784-AV784),AV784)</f>
        <v>1830227</v>
      </c>
    </row>
    <row r="785" spans="1:50" ht="15" customHeight="1" x14ac:dyDescent="0.25">
      <c r="A785" s="51">
        <v>81</v>
      </c>
      <c r="B785" s="51">
        <v>200</v>
      </c>
      <c r="C785" s="52" t="s">
        <v>392</v>
      </c>
      <c r="D785" s="39">
        <v>841553</v>
      </c>
      <c r="E785" s="40">
        <v>0</v>
      </c>
      <c r="F785" s="41">
        <v>2256</v>
      </c>
      <c r="G785" s="40">
        <v>2324</v>
      </c>
      <c r="H785" s="42">
        <v>2.476</v>
      </c>
      <c r="I785" s="41">
        <v>482</v>
      </c>
      <c r="J785" s="43">
        <f t="shared" si="325"/>
        <v>0.2074</v>
      </c>
      <c r="K785" s="41">
        <v>257</v>
      </c>
      <c r="L785" s="41">
        <v>964</v>
      </c>
      <c r="M785" s="41">
        <v>200</v>
      </c>
      <c r="N785" s="41">
        <f t="shared" si="324"/>
        <v>26.659800000000001</v>
      </c>
      <c r="O785" s="41">
        <f t="shared" si="326"/>
        <v>20.7469</v>
      </c>
      <c r="P785" s="41">
        <v>1557</v>
      </c>
      <c r="Q785" s="41">
        <v>1897</v>
      </c>
      <c r="R785" s="41">
        <v>1969</v>
      </c>
      <c r="S785" s="41">
        <v>2109</v>
      </c>
      <c r="T785" s="53">
        <v>2256</v>
      </c>
      <c r="U785" s="53">
        <f t="shared" si="327"/>
        <v>2256</v>
      </c>
      <c r="V785" s="44">
        <f t="shared" si="328"/>
        <v>0</v>
      </c>
      <c r="W785" s="54">
        <v>1381018</v>
      </c>
      <c r="X785" s="55">
        <v>1008340</v>
      </c>
      <c r="Y785" s="41">
        <v>1.7473115705555393</v>
      </c>
      <c r="Z785" s="41">
        <f t="shared" si="329"/>
        <v>1291.1262999999999</v>
      </c>
      <c r="AA785" s="41">
        <f t="shared" si="330"/>
        <v>0</v>
      </c>
      <c r="AB785" s="41">
        <f t="shared" si="331"/>
        <v>0.426315</v>
      </c>
      <c r="AC785" s="41" t="str">
        <f t="shared" si="332"/>
        <v/>
      </c>
      <c r="AD785" s="41" t="str">
        <f t="shared" si="333"/>
        <v/>
      </c>
      <c r="AE785" s="41">
        <f t="shared" si="334"/>
        <v>1226.2080000000001</v>
      </c>
      <c r="AF785" s="41">
        <f t="shared" si="335"/>
        <v>630</v>
      </c>
      <c r="AG785" s="41">
        <f t="shared" si="336"/>
        <v>0</v>
      </c>
      <c r="AH785" s="41" t="str">
        <f t="shared" si="337"/>
        <v/>
      </c>
      <c r="AI785" s="41" t="str">
        <f t="shared" si="338"/>
        <v/>
      </c>
      <c r="AJ785" s="41" t="str">
        <f t="shared" si="339"/>
        <v/>
      </c>
      <c r="AK785" s="41" t="str">
        <f t="shared" si="340"/>
        <v/>
      </c>
      <c r="AL785" s="44">
        <f t="shared" si="341"/>
        <v>630</v>
      </c>
      <c r="AM785" s="44">
        <f t="shared" si="342"/>
        <v>712.55</v>
      </c>
      <c r="AN785" s="40">
        <f t="shared" si="343"/>
        <v>1067218</v>
      </c>
      <c r="AO785" s="45">
        <f t="shared" si="344"/>
        <v>2.8574476651868366E-2</v>
      </c>
      <c r="AP785" s="40">
        <f t="shared" si="345"/>
        <v>6448.2592736438746</v>
      </c>
      <c r="AQ785" s="41">
        <v>0</v>
      </c>
      <c r="AR785" s="40">
        <f t="shared" si="346"/>
        <v>848001</v>
      </c>
      <c r="AS785" s="40">
        <f t="shared" si="347"/>
        <v>23240</v>
      </c>
      <c r="AT785" s="40">
        <f t="shared" si="348"/>
        <v>50417</v>
      </c>
      <c r="AU785" s="40">
        <f t="shared" si="349"/>
        <v>818313</v>
      </c>
      <c r="AV785" s="46">
        <f t="shared" si="350"/>
        <v>848001</v>
      </c>
      <c r="AW785" s="40">
        <f>AX785-AV785</f>
        <v>0</v>
      </c>
      <c r="AX785" s="59">
        <f>IF(D785&gt;AV785,AV785+(D785-AV785),AV785)</f>
        <v>848001</v>
      </c>
    </row>
    <row r="786" spans="1:50" ht="15" customHeight="1" x14ac:dyDescent="0.25">
      <c r="A786" s="51">
        <v>81</v>
      </c>
      <c r="B786" s="51">
        <v>400</v>
      </c>
      <c r="C786" s="52" t="s">
        <v>561</v>
      </c>
      <c r="D786" s="39">
        <v>438379</v>
      </c>
      <c r="E786" s="40">
        <v>0</v>
      </c>
      <c r="F786" s="41">
        <v>1203</v>
      </c>
      <c r="G786" s="40">
        <v>1195</v>
      </c>
      <c r="H786" s="42">
        <v>2.3109999999999999</v>
      </c>
      <c r="I786" s="41">
        <v>407</v>
      </c>
      <c r="J786" s="43">
        <f t="shared" si="325"/>
        <v>0.34060000000000001</v>
      </c>
      <c r="K786" s="41">
        <v>153</v>
      </c>
      <c r="L786" s="41">
        <v>517</v>
      </c>
      <c r="M786" s="41">
        <v>172</v>
      </c>
      <c r="N786" s="41">
        <f t="shared" si="324"/>
        <v>29.593799999999998</v>
      </c>
      <c r="O786" s="41">
        <f t="shared" si="326"/>
        <v>33.268900000000002</v>
      </c>
      <c r="P786" s="41">
        <v>1113</v>
      </c>
      <c r="Q786" s="41">
        <v>1263</v>
      </c>
      <c r="R786" s="41">
        <v>1237</v>
      </c>
      <c r="S786" s="41">
        <v>1197</v>
      </c>
      <c r="T786" s="53">
        <v>1203</v>
      </c>
      <c r="U786" s="53">
        <f t="shared" si="327"/>
        <v>1263</v>
      </c>
      <c r="V786" s="44">
        <f t="shared" si="328"/>
        <v>5.38</v>
      </c>
      <c r="W786" s="54">
        <v>461744</v>
      </c>
      <c r="X786" s="55">
        <v>515045</v>
      </c>
      <c r="Y786" s="41">
        <v>0.6061244299201386</v>
      </c>
      <c r="Z786" s="41">
        <f t="shared" si="329"/>
        <v>1984.741</v>
      </c>
      <c r="AA786" s="41">
        <f t="shared" si="330"/>
        <v>0</v>
      </c>
      <c r="AB786" s="41">
        <f t="shared" si="331"/>
        <v>0.426315</v>
      </c>
      <c r="AC786" s="41" t="str">
        <f t="shared" si="332"/>
        <v/>
      </c>
      <c r="AD786" s="41" t="str">
        <f t="shared" si="333"/>
        <v/>
      </c>
      <c r="AE786" s="41">
        <f t="shared" si="334"/>
        <v>811.86500000000001</v>
      </c>
      <c r="AF786" s="41">
        <f t="shared" si="335"/>
        <v>630</v>
      </c>
      <c r="AG786" s="41">
        <f t="shared" si="336"/>
        <v>0</v>
      </c>
      <c r="AH786" s="41" t="str">
        <f t="shared" si="337"/>
        <v/>
      </c>
      <c r="AI786" s="41" t="str">
        <f t="shared" si="338"/>
        <v/>
      </c>
      <c r="AJ786" s="41" t="str">
        <f t="shared" si="339"/>
        <v/>
      </c>
      <c r="AK786" s="41" t="str">
        <f t="shared" si="340"/>
        <v/>
      </c>
      <c r="AL786" s="44">
        <f t="shared" si="341"/>
        <v>630</v>
      </c>
      <c r="AM786" s="44">
        <f t="shared" si="342"/>
        <v>712.55</v>
      </c>
      <c r="AN786" s="40">
        <f t="shared" si="343"/>
        <v>654649</v>
      </c>
      <c r="AO786" s="45">
        <f t="shared" si="344"/>
        <v>2.8574476651868366E-2</v>
      </c>
      <c r="AP786" s="40">
        <f t="shared" si="345"/>
        <v>6179.8020654995717</v>
      </c>
      <c r="AQ786" s="41">
        <v>0</v>
      </c>
      <c r="AR786" s="40">
        <f t="shared" si="346"/>
        <v>444559</v>
      </c>
      <c r="AS786" s="40">
        <f t="shared" si="347"/>
        <v>11950</v>
      </c>
      <c r="AT786" s="40">
        <f t="shared" si="348"/>
        <v>25752.25</v>
      </c>
      <c r="AU786" s="40">
        <f t="shared" si="349"/>
        <v>426429</v>
      </c>
      <c r="AV786" s="46">
        <f t="shared" si="350"/>
        <v>444559</v>
      </c>
      <c r="AW786" s="40">
        <f>AX786-AV786</f>
        <v>0</v>
      </c>
      <c r="AX786" s="59">
        <f>IF(D786&gt;AV786,AV786+(D786-AV786),AV786)</f>
        <v>444559</v>
      </c>
    </row>
    <row r="787" spans="1:50" ht="15" customHeight="1" x14ac:dyDescent="0.25">
      <c r="A787" s="51">
        <v>81</v>
      </c>
      <c r="B787" s="51">
        <v>700</v>
      </c>
      <c r="C787" s="52" t="s">
        <v>794</v>
      </c>
      <c r="D787" s="39">
        <v>52670</v>
      </c>
      <c r="E787" s="40">
        <v>0</v>
      </c>
      <c r="F787" s="41">
        <v>229</v>
      </c>
      <c r="G787" s="40">
        <v>225</v>
      </c>
      <c r="H787" s="42">
        <v>2.2280000000000002</v>
      </c>
      <c r="I787" s="41">
        <v>0</v>
      </c>
      <c r="J787" s="43">
        <f t="shared" si="325"/>
        <v>0</v>
      </c>
      <c r="K787" s="41">
        <v>26</v>
      </c>
      <c r="L787" s="41">
        <v>108</v>
      </c>
      <c r="M787" s="41">
        <v>31</v>
      </c>
      <c r="N787" s="41">
        <f t="shared" si="324"/>
        <v>24.074100000000001</v>
      </c>
      <c r="O787" s="41">
        <f t="shared" si="326"/>
        <v>28.703699999999998</v>
      </c>
      <c r="P787" s="41">
        <v>285</v>
      </c>
      <c r="Q787" s="41">
        <v>249</v>
      </c>
      <c r="R787" s="41">
        <v>243</v>
      </c>
      <c r="S787" s="41">
        <v>242</v>
      </c>
      <c r="T787" s="57">
        <v>229</v>
      </c>
      <c r="U787" s="53">
        <f t="shared" si="327"/>
        <v>285</v>
      </c>
      <c r="V787" s="44">
        <f t="shared" si="328"/>
        <v>21.05</v>
      </c>
      <c r="W787" s="54">
        <v>107557</v>
      </c>
      <c r="X787" s="55">
        <v>127824</v>
      </c>
      <c r="Y787" s="41">
        <v>0.38218169350591585</v>
      </c>
      <c r="Z787" s="41">
        <f t="shared" si="329"/>
        <v>599.19140000000004</v>
      </c>
      <c r="AA787" s="41">
        <f t="shared" si="330"/>
        <v>0</v>
      </c>
      <c r="AB787" s="41">
        <f t="shared" si="331"/>
        <v>0.426315</v>
      </c>
      <c r="AC787" s="41" t="str">
        <f t="shared" si="332"/>
        <v/>
      </c>
      <c r="AD787" s="41" t="str">
        <f t="shared" si="333"/>
        <v/>
      </c>
      <c r="AE787" s="41">
        <f t="shared" si="334"/>
        <v>455.875</v>
      </c>
      <c r="AF787" s="41">
        <f t="shared" si="335"/>
        <v>455.875</v>
      </c>
      <c r="AG787" s="41">
        <f t="shared" si="336"/>
        <v>0</v>
      </c>
      <c r="AH787" s="41" t="str">
        <f t="shared" si="337"/>
        <v/>
      </c>
      <c r="AI787" s="41" t="str">
        <f t="shared" si="338"/>
        <v/>
      </c>
      <c r="AJ787" s="41" t="str">
        <f t="shared" si="339"/>
        <v/>
      </c>
      <c r="AK787" s="41" t="str">
        <f t="shared" si="340"/>
        <v/>
      </c>
      <c r="AL787" s="44">
        <f t="shared" si="341"/>
        <v>455.88</v>
      </c>
      <c r="AM787" s="44">
        <f t="shared" si="342"/>
        <v>515.62</v>
      </c>
      <c r="AN787" s="40">
        <f t="shared" si="343"/>
        <v>70161</v>
      </c>
      <c r="AO787" s="45">
        <f t="shared" si="344"/>
        <v>2.8574476651868366E-2</v>
      </c>
      <c r="AP787" s="40">
        <f t="shared" si="345"/>
        <v>499.7961711178296</v>
      </c>
      <c r="AQ787" s="41">
        <v>0</v>
      </c>
      <c r="AR787" s="40">
        <f t="shared" si="346"/>
        <v>53170</v>
      </c>
      <c r="AS787" s="40">
        <f t="shared" si="347"/>
        <v>2250</v>
      </c>
      <c r="AT787" s="40">
        <f t="shared" si="348"/>
        <v>6391.2000000000007</v>
      </c>
      <c r="AU787" s="40">
        <f t="shared" si="349"/>
        <v>50420</v>
      </c>
      <c r="AV787" s="46">
        <f t="shared" si="350"/>
        <v>53170</v>
      </c>
      <c r="AW787" s="40">
        <f>AX787-AV787</f>
        <v>0</v>
      </c>
      <c r="AX787" s="59">
        <f>IF(D787&gt;AV787,AV787+(D787-AV787),AV787)</f>
        <v>53170</v>
      </c>
    </row>
    <row r="788" spans="1:50" ht="15" customHeight="1" x14ac:dyDescent="0.25">
      <c r="A788" s="51">
        <v>81</v>
      </c>
      <c r="B788" s="51">
        <v>800</v>
      </c>
      <c r="C788" s="52" t="s">
        <v>804</v>
      </c>
      <c r="D788" s="39">
        <v>3083119</v>
      </c>
      <c r="E788" s="40">
        <v>0</v>
      </c>
      <c r="F788" s="41">
        <v>9410</v>
      </c>
      <c r="G788" s="40">
        <v>8996</v>
      </c>
      <c r="H788" s="42">
        <v>2.31</v>
      </c>
      <c r="I788" s="41">
        <v>4344</v>
      </c>
      <c r="J788" s="43">
        <f t="shared" si="325"/>
        <v>0.4829</v>
      </c>
      <c r="K788" s="41">
        <v>800</v>
      </c>
      <c r="L788" s="41">
        <v>3812</v>
      </c>
      <c r="M788" s="41">
        <v>1002</v>
      </c>
      <c r="N788" s="41">
        <f t="shared" si="324"/>
        <v>20.9864</v>
      </c>
      <c r="O788" s="41">
        <f t="shared" si="326"/>
        <v>26.285399999999999</v>
      </c>
      <c r="P788" s="41">
        <v>6789</v>
      </c>
      <c r="Q788" s="41">
        <v>8219</v>
      </c>
      <c r="R788" s="41">
        <v>8385</v>
      </c>
      <c r="S788" s="41">
        <v>8493</v>
      </c>
      <c r="T788" s="53">
        <v>9410</v>
      </c>
      <c r="U788" s="53">
        <f t="shared" si="327"/>
        <v>9410</v>
      </c>
      <c r="V788" s="44">
        <f t="shared" si="328"/>
        <v>4.4000000000000004</v>
      </c>
      <c r="W788" s="54">
        <v>5497917</v>
      </c>
      <c r="X788" s="55">
        <v>4859702</v>
      </c>
      <c r="Y788" s="41">
        <v>5.1898804164343622</v>
      </c>
      <c r="Z788" s="41">
        <f t="shared" si="329"/>
        <v>1813.1439</v>
      </c>
      <c r="AA788" s="41">
        <f t="shared" si="330"/>
        <v>0</v>
      </c>
      <c r="AB788" s="41">
        <f t="shared" si="331"/>
        <v>0.426315</v>
      </c>
      <c r="AC788" s="41" t="str">
        <f t="shared" si="332"/>
        <v/>
      </c>
      <c r="AD788" s="41" t="str">
        <f t="shared" si="333"/>
        <v/>
      </c>
      <c r="AE788" s="41" t="str">
        <f t="shared" si="334"/>
        <v/>
      </c>
      <c r="AF788" s="41" t="str">
        <f t="shared" si="335"/>
        <v/>
      </c>
      <c r="AG788" s="41">
        <f t="shared" si="336"/>
        <v>707.92892136000012</v>
      </c>
      <c r="AH788" s="41" t="str">
        <f t="shared" si="337"/>
        <v/>
      </c>
      <c r="AI788" s="41" t="str">
        <f t="shared" si="338"/>
        <v/>
      </c>
      <c r="AJ788" s="41" t="str">
        <f t="shared" si="339"/>
        <v/>
      </c>
      <c r="AK788" s="41" t="str">
        <f t="shared" si="340"/>
        <v/>
      </c>
      <c r="AL788" s="44">
        <f t="shared" si="341"/>
        <v>707.93</v>
      </c>
      <c r="AM788" s="44">
        <f t="shared" si="342"/>
        <v>800.69</v>
      </c>
      <c r="AN788" s="40">
        <f t="shared" si="343"/>
        <v>4859163</v>
      </c>
      <c r="AO788" s="45">
        <f t="shared" si="344"/>
        <v>2.8574476651868366E-2</v>
      </c>
      <c r="AP788" s="40">
        <f t="shared" si="345"/>
        <v>50749.527810690903</v>
      </c>
      <c r="AQ788" s="41">
        <v>0</v>
      </c>
      <c r="AR788" s="40">
        <f t="shared" si="346"/>
        <v>3133869</v>
      </c>
      <c r="AS788" s="40">
        <f t="shared" si="347"/>
        <v>89960</v>
      </c>
      <c r="AT788" s="40">
        <f t="shared" si="348"/>
        <v>242985.1</v>
      </c>
      <c r="AU788" s="40">
        <f t="shared" si="349"/>
        <v>2993159</v>
      </c>
      <c r="AV788" s="46">
        <f t="shared" si="350"/>
        <v>3133869</v>
      </c>
      <c r="AW788" s="40">
        <f>AX788-AV788</f>
        <v>0</v>
      </c>
      <c r="AX788" s="59">
        <f>IF(D788&gt;AV788,AV788+(D788-AV788),AV788)</f>
        <v>3133869</v>
      </c>
    </row>
    <row r="789" spans="1:50" ht="15" customHeight="1" x14ac:dyDescent="0.25">
      <c r="A789" s="51">
        <v>82</v>
      </c>
      <c r="B789" s="51">
        <v>100</v>
      </c>
      <c r="C789" s="52" t="s">
        <v>3</v>
      </c>
      <c r="D789" s="39">
        <v>0</v>
      </c>
      <c r="E789" s="40">
        <v>0</v>
      </c>
      <c r="F789" s="41">
        <v>2886</v>
      </c>
      <c r="G789" s="40">
        <v>3009</v>
      </c>
      <c r="H789" s="42">
        <v>2.6190000000000002</v>
      </c>
      <c r="I789" s="41">
        <v>528</v>
      </c>
      <c r="J789" s="43">
        <f t="shared" si="325"/>
        <v>0.17549999999999999</v>
      </c>
      <c r="K789" s="41">
        <v>171</v>
      </c>
      <c r="L789" s="41">
        <v>1165</v>
      </c>
      <c r="M789" s="41">
        <v>255</v>
      </c>
      <c r="N789" s="41">
        <f t="shared" si="324"/>
        <v>14.678099999999999</v>
      </c>
      <c r="O789" s="41">
        <f t="shared" si="326"/>
        <v>21.888400000000001</v>
      </c>
      <c r="P789" s="41">
        <v>248</v>
      </c>
      <c r="Q789" s="41">
        <v>2550</v>
      </c>
      <c r="R789" s="41">
        <v>2645</v>
      </c>
      <c r="S789" s="41">
        <v>2839</v>
      </c>
      <c r="T789" s="53">
        <v>2886</v>
      </c>
      <c r="U789" s="53">
        <f t="shared" si="327"/>
        <v>2886</v>
      </c>
      <c r="V789" s="44">
        <f t="shared" si="328"/>
        <v>0</v>
      </c>
      <c r="W789" s="54">
        <v>8362512</v>
      </c>
      <c r="X789" s="55">
        <v>2363022</v>
      </c>
      <c r="Y789" s="41">
        <v>26.418383019535227</v>
      </c>
      <c r="Z789" s="41">
        <f t="shared" si="329"/>
        <v>109.24209999999999</v>
      </c>
      <c r="AA789" s="41">
        <f t="shared" si="330"/>
        <v>0</v>
      </c>
      <c r="AB789" s="41">
        <f t="shared" si="331"/>
        <v>0.426315</v>
      </c>
      <c r="AC789" s="41" t="str">
        <f t="shared" si="332"/>
        <v/>
      </c>
      <c r="AD789" s="41" t="str">
        <f t="shared" si="333"/>
        <v/>
      </c>
      <c r="AE789" s="41" t="str">
        <f t="shared" si="334"/>
        <v/>
      </c>
      <c r="AF789" s="41" t="str">
        <f t="shared" si="335"/>
        <v/>
      </c>
      <c r="AG789" s="41">
        <f t="shared" si="336"/>
        <v>581.40979938999988</v>
      </c>
      <c r="AH789" s="41" t="str">
        <f t="shared" si="337"/>
        <v/>
      </c>
      <c r="AI789" s="41" t="str">
        <f t="shared" si="338"/>
        <v/>
      </c>
      <c r="AJ789" s="41" t="str">
        <f t="shared" si="339"/>
        <v/>
      </c>
      <c r="AK789" s="41" t="str">
        <f t="shared" si="340"/>
        <v/>
      </c>
      <c r="AL789" s="44">
        <f t="shared" si="341"/>
        <v>581.41</v>
      </c>
      <c r="AM789" s="44">
        <f t="shared" si="342"/>
        <v>657.59</v>
      </c>
      <c r="AN789" s="40">
        <f t="shared" si="343"/>
        <v>0</v>
      </c>
      <c r="AO789" s="45">
        <f t="shared" si="344"/>
        <v>2.8574476651868366E-2</v>
      </c>
      <c r="AP789" s="40">
        <f t="shared" si="345"/>
        <v>0</v>
      </c>
      <c r="AQ789" s="41">
        <v>0</v>
      </c>
      <c r="AR789" s="40">
        <f t="shared" si="346"/>
        <v>0</v>
      </c>
      <c r="AS789" s="40">
        <f t="shared" si="347"/>
        <v>30090</v>
      </c>
      <c r="AT789" s="40">
        <f t="shared" si="348"/>
        <v>118151.1</v>
      </c>
      <c r="AU789" s="40">
        <f t="shared" si="349"/>
        <v>-30090</v>
      </c>
      <c r="AV789" s="46">
        <f t="shared" si="350"/>
        <v>0</v>
      </c>
      <c r="AW789" s="40">
        <f>AX789-AV789</f>
        <v>0</v>
      </c>
      <c r="AX789" s="59">
        <f>IF(D789&gt;AV789,AV789+(D789-AV789),AV789)</f>
        <v>0</v>
      </c>
    </row>
    <row r="790" spans="1:50" ht="15" customHeight="1" x14ac:dyDescent="0.25">
      <c r="A790" s="51">
        <v>82</v>
      </c>
      <c r="B790" s="51">
        <v>200</v>
      </c>
      <c r="C790" s="52" t="s">
        <v>46</v>
      </c>
      <c r="D790" s="39">
        <v>621997</v>
      </c>
      <c r="E790" s="40">
        <v>0</v>
      </c>
      <c r="F790" s="41">
        <v>3471</v>
      </c>
      <c r="G790" s="40">
        <v>3808</v>
      </c>
      <c r="H790" s="42">
        <v>2.29</v>
      </c>
      <c r="I790" s="41">
        <v>4440</v>
      </c>
      <c r="J790" s="43">
        <f t="shared" si="325"/>
        <v>1.1659999999999999</v>
      </c>
      <c r="K790" s="41">
        <v>242</v>
      </c>
      <c r="L790" s="41">
        <v>1185</v>
      </c>
      <c r="M790" s="41">
        <v>356</v>
      </c>
      <c r="N790" s="41">
        <f t="shared" si="324"/>
        <v>20.421900000000001</v>
      </c>
      <c r="O790" s="41">
        <f t="shared" si="326"/>
        <v>30.042200000000001</v>
      </c>
      <c r="P790" s="41">
        <v>2987</v>
      </c>
      <c r="Q790" s="41">
        <v>2932</v>
      </c>
      <c r="R790" s="41">
        <v>3200</v>
      </c>
      <c r="S790" s="41">
        <v>3162</v>
      </c>
      <c r="T790" s="53">
        <v>3471</v>
      </c>
      <c r="U790" s="53">
        <f t="shared" si="327"/>
        <v>3471</v>
      </c>
      <c r="V790" s="44">
        <f t="shared" si="328"/>
        <v>0</v>
      </c>
      <c r="W790" s="54">
        <v>4543313</v>
      </c>
      <c r="X790" s="55">
        <v>1392051</v>
      </c>
      <c r="Y790" s="41">
        <v>1.7572556320724266</v>
      </c>
      <c r="Z790" s="41">
        <f t="shared" si="329"/>
        <v>1975.2391</v>
      </c>
      <c r="AA790" s="41">
        <f t="shared" si="330"/>
        <v>0</v>
      </c>
      <c r="AB790" s="41">
        <f t="shared" si="331"/>
        <v>0.426315</v>
      </c>
      <c r="AC790" s="41" t="str">
        <f t="shared" si="332"/>
        <v/>
      </c>
      <c r="AD790" s="41" t="str">
        <f t="shared" si="333"/>
        <v/>
      </c>
      <c r="AE790" s="41" t="str">
        <f t="shared" si="334"/>
        <v/>
      </c>
      <c r="AF790" s="41" t="str">
        <f t="shared" si="335"/>
        <v/>
      </c>
      <c r="AG790" s="41">
        <f t="shared" si="336"/>
        <v>634.95151180999994</v>
      </c>
      <c r="AH790" s="41" t="str">
        <f t="shared" si="337"/>
        <v/>
      </c>
      <c r="AI790" s="41" t="str">
        <f t="shared" si="338"/>
        <v/>
      </c>
      <c r="AJ790" s="41" t="str">
        <f t="shared" si="339"/>
        <v/>
      </c>
      <c r="AK790" s="41" t="str">
        <f t="shared" si="340"/>
        <v/>
      </c>
      <c r="AL790" s="44">
        <f t="shared" si="341"/>
        <v>634.95000000000005</v>
      </c>
      <c r="AM790" s="44">
        <f t="shared" si="342"/>
        <v>718.15</v>
      </c>
      <c r="AN790" s="40">
        <f t="shared" si="343"/>
        <v>797833</v>
      </c>
      <c r="AO790" s="45">
        <f t="shared" si="344"/>
        <v>2.8574476651868366E-2</v>
      </c>
      <c r="AP790" s="40">
        <f t="shared" si="345"/>
        <v>5024.4216765579258</v>
      </c>
      <c r="AQ790" s="41">
        <v>0</v>
      </c>
      <c r="AR790" s="40">
        <f t="shared" si="346"/>
        <v>627021</v>
      </c>
      <c r="AS790" s="40">
        <f t="shared" si="347"/>
        <v>38080</v>
      </c>
      <c r="AT790" s="40">
        <f t="shared" si="348"/>
        <v>69602.55</v>
      </c>
      <c r="AU790" s="40">
        <f t="shared" si="349"/>
        <v>583917</v>
      </c>
      <c r="AV790" s="46">
        <f t="shared" si="350"/>
        <v>627021</v>
      </c>
      <c r="AW790" s="40">
        <f>AX790-AV790</f>
        <v>0</v>
      </c>
      <c r="AX790" s="59">
        <f>IF(D790&gt;AV790,AV790+(D790-AV790),AV790)</f>
        <v>627021</v>
      </c>
    </row>
    <row r="791" spans="1:50" ht="15" customHeight="1" x14ac:dyDescent="0.25">
      <c r="A791" s="51">
        <v>82</v>
      </c>
      <c r="B791" s="51">
        <v>300</v>
      </c>
      <c r="C791" s="52" t="s">
        <v>68</v>
      </c>
      <c r="D791" s="39">
        <v>0</v>
      </c>
      <c r="E791" s="40">
        <v>0</v>
      </c>
      <c r="F791" s="41">
        <v>870</v>
      </c>
      <c r="G791" s="40">
        <v>874</v>
      </c>
      <c r="H791" s="42">
        <v>2.4620000000000002</v>
      </c>
      <c r="I791" s="41">
        <v>30</v>
      </c>
      <c r="J791" s="43">
        <f t="shared" si="325"/>
        <v>3.4299999999999997E-2</v>
      </c>
      <c r="K791" s="41">
        <v>83</v>
      </c>
      <c r="L791" s="41">
        <v>378</v>
      </c>
      <c r="M791" s="41">
        <v>101</v>
      </c>
      <c r="N791" s="41">
        <f t="shared" si="324"/>
        <v>21.957699999999999</v>
      </c>
      <c r="O791" s="41">
        <f t="shared" si="326"/>
        <v>26.7196</v>
      </c>
      <c r="P791" s="41">
        <v>926</v>
      </c>
      <c r="Q791" s="41">
        <v>1059</v>
      </c>
      <c r="R791" s="41">
        <v>1042</v>
      </c>
      <c r="S791" s="41">
        <v>968</v>
      </c>
      <c r="T791" s="57">
        <v>870</v>
      </c>
      <c r="U791" s="53">
        <f t="shared" si="327"/>
        <v>1059</v>
      </c>
      <c r="V791" s="44">
        <f t="shared" si="328"/>
        <v>17.47</v>
      </c>
      <c r="W791" s="54">
        <v>1769428</v>
      </c>
      <c r="X791" s="55">
        <v>488503</v>
      </c>
      <c r="Y791" s="41">
        <v>0.343304293301745</v>
      </c>
      <c r="Z791" s="41">
        <f t="shared" si="329"/>
        <v>2534.1949</v>
      </c>
      <c r="AA791" s="41">
        <f t="shared" si="330"/>
        <v>0</v>
      </c>
      <c r="AB791" s="41">
        <f t="shared" si="331"/>
        <v>0.426315</v>
      </c>
      <c r="AC791" s="41" t="str">
        <f t="shared" si="332"/>
        <v/>
      </c>
      <c r="AD791" s="41" t="str">
        <f t="shared" si="333"/>
        <v/>
      </c>
      <c r="AE791" s="41">
        <f t="shared" si="334"/>
        <v>694.05799999999999</v>
      </c>
      <c r="AF791" s="41">
        <f t="shared" si="335"/>
        <v>630</v>
      </c>
      <c r="AG791" s="41">
        <f t="shared" si="336"/>
        <v>0</v>
      </c>
      <c r="AH791" s="41" t="str">
        <f t="shared" si="337"/>
        <v/>
      </c>
      <c r="AI791" s="41" t="str">
        <f t="shared" si="338"/>
        <v/>
      </c>
      <c r="AJ791" s="41" t="str">
        <f t="shared" si="339"/>
        <v/>
      </c>
      <c r="AK791" s="41" t="str">
        <f t="shared" si="340"/>
        <v/>
      </c>
      <c r="AL791" s="44">
        <f t="shared" si="341"/>
        <v>630</v>
      </c>
      <c r="AM791" s="44">
        <f t="shared" si="342"/>
        <v>712.55</v>
      </c>
      <c r="AN791" s="40">
        <f t="shared" si="343"/>
        <v>0</v>
      </c>
      <c r="AO791" s="45">
        <f t="shared" si="344"/>
        <v>2.8574476651868366E-2</v>
      </c>
      <c r="AP791" s="40">
        <f t="shared" si="345"/>
        <v>0</v>
      </c>
      <c r="AQ791" s="41">
        <v>0</v>
      </c>
      <c r="AR791" s="40">
        <f t="shared" si="346"/>
        <v>0</v>
      </c>
      <c r="AS791" s="40">
        <f t="shared" si="347"/>
        <v>8740</v>
      </c>
      <c r="AT791" s="40">
        <f t="shared" si="348"/>
        <v>24425.15</v>
      </c>
      <c r="AU791" s="40">
        <f t="shared" si="349"/>
        <v>-8740</v>
      </c>
      <c r="AV791" s="46">
        <f t="shared" si="350"/>
        <v>0</v>
      </c>
      <c r="AW791" s="40">
        <f>AX791-AV791</f>
        <v>0</v>
      </c>
      <c r="AX791" s="59">
        <f>IF(D791&gt;AV791,AV791+(D791-AV791),AV791)</f>
        <v>0</v>
      </c>
    </row>
    <row r="792" spans="1:50" ht="15" customHeight="1" x14ac:dyDescent="0.25">
      <c r="A792" s="51">
        <v>82</v>
      </c>
      <c r="B792" s="51">
        <v>400</v>
      </c>
      <c r="C792" s="52" t="s">
        <v>687</v>
      </c>
      <c r="D792" s="39">
        <v>0</v>
      </c>
      <c r="E792" s="40">
        <v>0</v>
      </c>
      <c r="F792" s="41">
        <v>3936</v>
      </c>
      <c r="G792" s="40">
        <v>4054</v>
      </c>
      <c r="H792" s="42">
        <v>2.6309999999999998</v>
      </c>
      <c r="I792" s="41">
        <v>560</v>
      </c>
      <c r="J792" s="43">
        <f t="shared" si="325"/>
        <v>0.1381</v>
      </c>
      <c r="K792" s="41">
        <v>174</v>
      </c>
      <c r="L792" s="41">
        <v>1646</v>
      </c>
      <c r="M792" s="41">
        <v>184</v>
      </c>
      <c r="N792" s="41">
        <f t="shared" si="324"/>
        <v>10.571099999999999</v>
      </c>
      <c r="O792" s="41">
        <f t="shared" si="326"/>
        <v>11.178599999999999</v>
      </c>
      <c r="P792" s="41">
        <v>1513</v>
      </c>
      <c r="Q792" s="41">
        <v>2858</v>
      </c>
      <c r="R792" s="41">
        <v>3197</v>
      </c>
      <c r="S792" s="41">
        <v>3692</v>
      </c>
      <c r="T792" s="53">
        <v>3936</v>
      </c>
      <c r="U792" s="53">
        <f t="shared" si="327"/>
        <v>3936</v>
      </c>
      <c r="V792" s="44">
        <f t="shared" si="328"/>
        <v>0</v>
      </c>
      <c r="W792" s="54">
        <v>8208385</v>
      </c>
      <c r="X792" s="55">
        <v>2429965</v>
      </c>
      <c r="Y792" s="41">
        <v>39.818172130527245</v>
      </c>
      <c r="Z792" s="41">
        <f t="shared" si="329"/>
        <v>98.849299999999999</v>
      </c>
      <c r="AA792" s="41">
        <f t="shared" si="330"/>
        <v>0</v>
      </c>
      <c r="AB792" s="41">
        <f t="shared" si="331"/>
        <v>0.426315</v>
      </c>
      <c r="AC792" s="41" t="str">
        <f t="shared" si="332"/>
        <v/>
      </c>
      <c r="AD792" s="41" t="str">
        <f t="shared" si="333"/>
        <v/>
      </c>
      <c r="AE792" s="41" t="str">
        <f t="shared" si="334"/>
        <v/>
      </c>
      <c r="AF792" s="41" t="str">
        <f t="shared" si="335"/>
        <v/>
      </c>
      <c r="AG792" s="41">
        <f t="shared" si="336"/>
        <v>556.92975168999999</v>
      </c>
      <c r="AH792" s="41" t="str">
        <f t="shared" si="337"/>
        <v/>
      </c>
      <c r="AI792" s="41" t="str">
        <f t="shared" si="338"/>
        <v/>
      </c>
      <c r="AJ792" s="41" t="str">
        <f t="shared" si="339"/>
        <v/>
      </c>
      <c r="AK792" s="41" t="str">
        <f t="shared" si="340"/>
        <v/>
      </c>
      <c r="AL792" s="44">
        <f t="shared" si="341"/>
        <v>556.92999999999995</v>
      </c>
      <c r="AM792" s="44">
        <f t="shared" si="342"/>
        <v>629.91</v>
      </c>
      <c r="AN792" s="40">
        <f t="shared" si="343"/>
        <v>0</v>
      </c>
      <c r="AO792" s="45">
        <f t="shared" si="344"/>
        <v>2.8574476651868366E-2</v>
      </c>
      <c r="AP792" s="40">
        <f t="shared" si="345"/>
        <v>0</v>
      </c>
      <c r="AQ792" s="41">
        <v>0</v>
      </c>
      <c r="AR792" s="40">
        <f t="shared" si="346"/>
        <v>0</v>
      </c>
      <c r="AS792" s="40">
        <f t="shared" si="347"/>
        <v>40540</v>
      </c>
      <c r="AT792" s="40">
        <f t="shared" si="348"/>
        <v>121498.25</v>
      </c>
      <c r="AU792" s="40">
        <f t="shared" si="349"/>
        <v>-40540</v>
      </c>
      <c r="AV792" s="46">
        <f t="shared" si="350"/>
        <v>0</v>
      </c>
      <c r="AW792" s="40">
        <f>AX792-AV792</f>
        <v>0</v>
      </c>
      <c r="AX792" s="59">
        <f>IF(D792&gt;AV792,AV792+(D792-AV792),AV792)</f>
        <v>0</v>
      </c>
    </row>
    <row r="793" spans="1:50" ht="15" customHeight="1" x14ac:dyDescent="0.25">
      <c r="A793" s="51">
        <v>82</v>
      </c>
      <c r="B793" s="51">
        <v>500</v>
      </c>
      <c r="C793" s="52" t="s">
        <v>198</v>
      </c>
      <c r="D793" s="39">
        <v>0</v>
      </c>
      <c r="E793" s="40">
        <v>0</v>
      </c>
      <c r="F793" s="41">
        <v>1063</v>
      </c>
      <c r="G793" s="40">
        <v>1124</v>
      </c>
      <c r="H793" s="42">
        <v>2.887</v>
      </c>
      <c r="I793" s="41">
        <v>337</v>
      </c>
      <c r="J793" s="43">
        <f t="shared" si="325"/>
        <v>0.29980000000000001</v>
      </c>
      <c r="K793" s="41">
        <v>54</v>
      </c>
      <c r="L793" s="41">
        <v>433</v>
      </c>
      <c r="M793" s="41">
        <v>97</v>
      </c>
      <c r="N793" s="41">
        <f t="shared" si="324"/>
        <v>12.4711</v>
      </c>
      <c r="O793" s="41">
        <f t="shared" si="326"/>
        <v>22.401799999999998</v>
      </c>
      <c r="P793" s="41">
        <v>524</v>
      </c>
      <c r="Q793" s="41">
        <v>751</v>
      </c>
      <c r="R793" s="41">
        <v>887</v>
      </c>
      <c r="S793" s="41">
        <v>1033</v>
      </c>
      <c r="T793" s="53">
        <v>1063</v>
      </c>
      <c r="U793" s="53">
        <f t="shared" si="327"/>
        <v>1063</v>
      </c>
      <c r="V793" s="44">
        <f t="shared" si="328"/>
        <v>0</v>
      </c>
      <c r="W793" s="54">
        <v>3914402</v>
      </c>
      <c r="X793" s="55">
        <v>828293</v>
      </c>
      <c r="Y793" s="41">
        <v>2.8054083648264005</v>
      </c>
      <c r="Z793" s="41">
        <f t="shared" si="329"/>
        <v>378.911</v>
      </c>
      <c r="AA793" s="41">
        <f t="shared" si="330"/>
        <v>0</v>
      </c>
      <c r="AB793" s="41">
        <f t="shared" si="331"/>
        <v>0.426315</v>
      </c>
      <c r="AC793" s="41" t="str">
        <f t="shared" si="332"/>
        <v/>
      </c>
      <c r="AD793" s="41" t="str">
        <f t="shared" si="333"/>
        <v/>
      </c>
      <c r="AE793" s="41">
        <f t="shared" si="334"/>
        <v>785.80799999999999</v>
      </c>
      <c r="AF793" s="41">
        <f t="shared" si="335"/>
        <v>630</v>
      </c>
      <c r="AG793" s="41">
        <f t="shared" si="336"/>
        <v>0</v>
      </c>
      <c r="AH793" s="41" t="str">
        <f t="shared" si="337"/>
        <v/>
      </c>
      <c r="AI793" s="41" t="str">
        <f t="shared" si="338"/>
        <v/>
      </c>
      <c r="AJ793" s="41" t="str">
        <f t="shared" si="339"/>
        <v/>
      </c>
      <c r="AK793" s="41" t="str">
        <f t="shared" si="340"/>
        <v/>
      </c>
      <c r="AL793" s="44">
        <f t="shared" si="341"/>
        <v>630</v>
      </c>
      <c r="AM793" s="44">
        <f t="shared" si="342"/>
        <v>712.55</v>
      </c>
      <c r="AN793" s="40">
        <f t="shared" si="343"/>
        <v>0</v>
      </c>
      <c r="AO793" s="45">
        <f t="shared" si="344"/>
        <v>2.8574476651868366E-2</v>
      </c>
      <c r="AP793" s="40">
        <f t="shared" si="345"/>
        <v>0</v>
      </c>
      <c r="AQ793" s="41">
        <v>0</v>
      </c>
      <c r="AR793" s="40">
        <f t="shared" si="346"/>
        <v>0</v>
      </c>
      <c r="AS793" s="40">
        <f t="shared" si="347"/>
        <v>11240</v>
      </c>
      <c r="AT793" s="40">
        <f t="shared" si="348"/>
        <v>41414.65</v>
      </c>
      <c r="AU793" s="40">
        <f t="shared" si="349"/>
        <v>-11240</v>
      </c>
      <c r="AV793" s="46">
        <f t="shared" si="350"/>
        <v>0</v>
      </c>
      <c r="AW793" s="40">
        <f>AX793-AV793</f>
        <v>0</v>
      </c>
      <c r="AX793" s="59">
        <f>IF(D793&gt;AV793,AV793+(D793-AV793),AV793)</f>
        <v>0</v>
      </c>
    </row>
    <row r="794" spans="1:50" ht="15" customHeight="1" x14ac:dyDescent="0.25">
      <c r="A794" s="51">
        <v>82</v>
      </c>
      <c r="B794" s="51">
        <v>600</v>
      </c>
      <c r="C794" s="52" t="s">
        <v>271</v>
      </c>
      <c r="D794" s="39">
        <v>0</v>
      </c>
      <c r="E794" s="40">
        <v>0</v>
      </c>
      <c r="F794" s="41">
        <v>18375</v>
      </c>
      <c r="G794" s="40">
        <v>20798</v>
      </c>
      <c r="H794" s="42">
        <v>2.585</v>
      </c>
      <c r="I794" s="41">
        <v>7241</v>
      </c>
      <c r="J794" s="43">
        <f t="shared" si="325"/>
        <v>0.34820000000000001</v>
      </c>
      <c r="K794" s="41">
        <v>531</v>
      </c>
      <c r="L794" s="41">
        <v>8068</v>
      </c>
      <c r="M794" s="41">
        <v>1195</v>
      </c>
      <c r="N794" s="41">
        <f t="shared" si="324"/>
        <v>6.5815999999999999</v>
      </c>
      <c r="O794" s="41">
        <f t="shared" si="326"/>
        <v>14.8116</v>
      </c>
      <c r="P794" s="41">
        <v>3207</v>
      </c>
      <c r="Q794" s="41">
        <v>4596</v>
      </c>
      <c r="R794" s="41">
        <v>5833</v>
      </c>
      <c r="S794" s="41">
        <v>14440</v>
      </c>
      <c r="T794" s="53">
        <v>18375</v>
      </c>
      <c r="U794" s="53">
        <f t="shared" si="327"/>
        <v>18375</v>
      </c>
      <c r="V794" s="44">
        <f t="shared" si="328"/>
        <v>0</v>
      </c>
      <c r="W794" s="54">
        <v>27673277</v>
      </c>
      <c r="X794" s="55">
        <v>10851912</v>
      </c>
      <c r="Y794" s="41">
        <v>35.540744976424598</v>
      </c>
      <c r="Z794" s="41">
        <f t="shared" si="329"/>
        <v>517.01220000000001</v>
      </c>
      <c r="AA794" s="41">
        <f t="shared" si="330"/>
        <v>0</v>
      </c>
      <c r="AB794" s="41">
        <f t="shared" si="331"/>
        <v>0.426315</v>
      </c>
      <c r="AC794" s="41" t="str">
        <f t="shared" si="332"/>
        <v/>
      </c>
      <c r="AD794" s="41" t="str">
        <f t="shared" si="333"/>
        <v/>
      </c>
      <c r="AE794" s="41" t="str">
        <f t="shared" si="334"/>
        <v/>
      </c>
      <c r="AF794" s="41" t="str">
        <f t="shared" si="335"/>
        <v/>
      </c>
      <c r="AG794" s="41">
        <f t="shared" si="336"/>
        <v>0</v>
      </c>
      <c r="AH794" s="41">
        <f t="shared" si="337"/>
        <v>466.98816152999996</v>
      </c>
      <c r="AI794" s="41" t="str">
        <f t="shared" si="338"/>
        <v/>
      </c>
      <c r="AJ794" s="41" t="str">
        <f t="shared" si="339"/>
        <v/>
      </c>
      <c r="AK794" s="41" t="str">
        <f t="shared" si="340"/>
        <v/>
      </c>
      <c r="AL794" s="44">
        <f t="shared" si="341"/>
        <v>466.99</v>
      </c>
      <c r="AM794" s="44">
        <f t="shared" si="342"/>
        <v>528.17999999999995</v>
      </c>
      <c r="AN794" s="40">
        <f t="shared" si="343"/>
        <v>0</v>
      </c>
      <c r="AO794" s="45">
        <f t="shared" si="344"/>
        <v>2.8574476651868366E-2</v>
      </c>
      <c r="AP794" s="40">
        <f t="shared" si="345"/>
        <v>0</v>
      </c>
      <c r="AQ794" s="41">
        <v>0</v>
      </c>
      <c r="AR794" s="40">
        <f t="shared" si="346"/>
        <v>0</v>
      </c>
      <c r="AS794" s="40">
        <f t="shared" si="347"/>
        <v>207980</v>
      </c>
      <c r="AT794" s="40">
        <f t="shared" si="348"/>
        <v>542595.6</v>
      </c>
      <c r="AU794" s="40">
        <f t="shared" si="349"/>
        <v>-207980</v>
      </c>
      <c r="AV794" s="46">
        <f t="shared" si="350"/>
        <v>0</v>
      </c>
      <c r="AW794" s="40">
        <f>AX794-AV794</f>
        <v>0</v>
      </c>
      <c r="AX794" s="59">
        <f>IF(D794&gt;AV794,AV794+(D794-AV794),AV794)</f>
        <v>0</v>
      </c>
    </row>
    <row r="795" spans="1:50" ht="15" customHeight="1" x14ac:dyDescent="0.25">
      <c r="A795" s="51">
        <v>82</v>
      </c>
      <c r="B795" s="51">
        <v>700</v>
      </c>
      <c r="C795" s="52" t="s">
        <v>378</v>
      </c>
      <c r="D795" s="39">
        <v>0</v>
      </c>
      <c r="E795" s="40">
        <v>0</v>
      </c>
      <c r="F795" s="41">
        <v>13332</v>
      </c>
      <c r="G795" s="40">
        <v>15388</v>
      </c>
      <c r="H795" s="42">
        <v>2.5939999999999999</v>
      </c>
      <c r="I795" s="41">
        <v>2925</v>
      </c>
      <c r="J795" s="43">
        <f t="shared" si="325"/>
        <v>0.19009999999999999</v>
      </c>
      <c r="K795" s="41">
        <v>220</v>
      </c>
      <c r="L795" s="41">
        <v>5713</v>
      </c>
      <c r="M795" s="41">
        <v>279</v>
      </c>
      <c r="N795" s="41">
        <f t="shared" si="324"/>
        <v>3.8509000000000002</v>
      </c>
      <c r="O795" s="41">
        <f t="shared" si="326"/>
        <v>4.8835999999999995</v>
      </c>
      <c r="P795" s="41">
        <v>751</v>
      </c>
      <c r="Q795" s="41">
        <v>3771</v>
      </c>
      <c r="R795" s="41">
        <v>4417</v>
      </c>
      <c r="S795" s="41">
        <v>6363</v>
      </c>
      <c r="T795" s="53">
        <v>13332</v>
      </c>
      <c r="U795" s="53">
        <f t="shared" si="327"/>
        <v>13332</v>
      </c>
      <c r="V795" s="44">
        <f t="shared" si="328"/>
        <v>0</v>
      </c>
      <c r="W795" s="54">
        <v>22801752</v>
      </c>
      <c r="X795" s="55">
        <v>8313774</v>
      </c>
      <c r="Y795" s="41">
        <v>36.024991235480627</v>
      </c>
      <c r="Z795" s="41">
        <f t="shared" si="329"/>
        <v>370.07639999999998</v>
      </c>
      <c r="AA795" s="41">
        <f t="shared" si="330"/>
        <v>0</v>
      </c>
      <c r="AB795" s="41">
        <f t="shared" si="331"/>
        <v>0.426315</v>
      </c>
      <c r="AC795" s="41" t="str">
        <f t="shared" si="332"/>
        <v/>
      </c>
      <c r="AD795" s="41" t="str">
        <f t="shared" si="333"/>
        <v/>
      </c>
      <c r="AE795" s="41" t="str">
        <f t="shared" si="334"/>
        <v/>
      </c>
      <c r="AF795" s="41" t="str">
        <f t="shared" si="335"/>
        <v/>
      </c>
      <c r="AG795" s="41">
        <f t="shared" si="336"/>
        <v>0</v>
      </c>
      <c r="AH795" s="41">
        <f t="shared" si="337"/>
        <v>414.67047495499992</v>
      </c>
      <c r="AI795" s="41" t="str">
        <f t="shared" si="338"/>
        <v/>
      </c>
      <c r="AJ795" s="41" t="str">
        <f t="shared" si="339"/>
        <v/>
      </c>
      <c r="AK795" s="41" t="str">
        <f t="shared" si="340"/>
        <v/>
      </c>
      <c r="AL795" s="44">
        <f t="shared" si="341"/>
        <v>414.67</v>
      </c>
      <c r="AM795" s="44">
        <f t="shared" si="342"/>
        <v>469.01</v>
      </c>
      <c r="AN795" s="40">
        <f t="shared" si="343"/>
        <v>0</v>
      </c>
      <c r="AO795" s="45">
        <f t="shared" si="344"/>
        <v>2.8574476651868366E-2</v>
      </c>
      <c r="AP795" s="40">
        <f t="shared" si="345"/>
        <v>0</v>
      </c>
      <c r="AQ795" s="41">
        <v>0</v>
      </c>
      <c r="AR795" s="40">
        <f t="shared" si="346"/>
        <v>0</v>
      </c>
      <c r="AS795" s="40">
        <f t="shared" si="347"/>
        <v>153880</v>
      </c>
      <c r="AT795" s="40">
        <f t="shared" si="348"/>
        <v>415688.7</v>
      </c>
      <c r="AU795" s="40">
        <f t="shared" si="349"/>
        <v>-153880</v>
      </c>
      <c r="AV795" s="46">
        <f t="shared" si="350"/>
        <v>0</v>
      </c>
      <c r="AW795" s="40">
        <f>AX795-AV795</f>
        <v>0</v>
      </c>
      <c r="AX795" s="59">
        <f>IF(D795&gt;AV795,AV795+(D795-AV795),AV795)</f>
        <v>0</v>
      </c>
    </row>
    <row r="796" spans="1:50" ht="15" customHeight="1" x14ac:dyDescent="0.25">
      <c r="A796" s="51">
        <v>82</v>
      </c>
      <c r="B796" s="51">
        <v>800</v>
      </c>
      <c r="C796" s="52" t="s">
        <v>425</v>
      </c>
      <c r="D796" s="39">
        <v>0</v>
      </c>
      <c r="E796" s="40">
        <v>0</v>
      </c>
      <c r="F796" s="41">
        <v>8069</v>
      </c>
      <c r="G796" s="40">
        <v>11105</v>
      </c>
      <c r="H796" s="42">
        <v>2.8410000000000002</v>
      </c>
      <c r="I796" s="41">
        <v>2863</v>
      </c>
      <c r="J796" s="43">
        <f t="shared" si="325"/>
        <v>0.25779999999999997</v>
      </c>
      <c r="K796" s="41">
        <v>156</v>
      </c>
      <c r="L796" s="41">
        <v>3247</v>
      </c>
      <c r="M796" s="41">
        <v>489</v>
      </c>
      <c r="N796" s="41">
        <f t="shared" si="324"/>
        <v>4.8044000000000002</v>
      </c>
      <c r="O796" s="41">
        <f t="shared" si="326"/>
        <v>15.060100000000002</v>
      </c>
      <c r="P796" s="41">
        <v>3565</v>
      </c>
      <c r="Q796" s="41">
        <v>5296</v>
      </c>
      <c r="R796" s="41">
        <v>5903</v>
      </c>
      <c r="S796" s="41">
        <v>6863</v>
      </c>
      <c r="T796" s="53">
        <v>8069</v>
      </c>
      <c r="U796" s="53">
        <f t="shared" si="327"/>
        <v>8069</v>
      </c>
      <c r="V796" s="44">
        <f t="shared" si="328"/>
        <v>0</v>
      </c>
      <c r="W796" s="54">
        <v>22299578</v>
      </c>
      <c r="X796" s="55">
        <v>4949822</v>
      </c>
      <c r="Y796" s="41">
        <v>24.36021170754459</v>
      </c>
      <c r="Z796" s="41">
        <f t="shared" si="329"/>
        <v>331.23689999999999</v>
      </c>
      <c r="AA796" s="41">
        <f t="shared" si="330"/>
        <v>0</v>
      </c>
      <c r="AB796" s="41">
        <f t="shared" si="331"/>
        <v>0.426315</v>
      </c>
      <c r="AC796" s="41" t="str">
        <f t="shared" si="332"/>
        <v/>
      </c>
      <c r="AD796" s="41" t="str">
        <f t="shared" si="333"/>
        <v/>
      </c>
      <c r="AE796" s="41" t="str">
        <f t="shared" si="334"/>
        <v/>
      </c>
      <c r="AF796" s="41" t="str">
        <f t="shared" si="335"/>
        <v/>
      </c>
      <c r="AG796" s="41">
        <f t="shared" si="336"/>
        <v>0</v>
      </c>
      <c r="AH796" s="41">
        <f t="shared" si="337"/>
        <v>440.17257997999991</v>
      </c>
      <c r="AI796" s="41" t="str">
        <f t="shared" si="338"/>
        <v/>
      </c>
      <c r="AJ796" s="41" t="str">
        <f t="shared" si="339"/>
        <v/>
      </c>
      <c r="AK796" s="41" t="str">
        <f t="shared" si="340"/>
        <v/>
      </c>
      <c r="AL796" s="44">
        <f t="shared" si="341"/>
        <v>440.17</v>
      </c>
      <c r="AM796" s="44">
        <f t="shared" si="342"/>
        <v>497.85</v>
      </c>
      <c r="AN796" s="40">
        <f t="shared" si="343"/>
        <v>0</v>
      </c>
      <c r="AO796" s="45">
        <f t="shared" si="344"/>
        <v>2.8574476651868366E-2</v>
      </c>
      <c r="AP796" s="40">
        <f t="shared" si="345"/>
        <v>0</v>
      </c>
      <c r="AQ796" s="41">
        <v>0</v>
      </c>
      <c r="AR796" s="40">
        <f t="shared" si="346"/>
        <v>0</v>
      </c>
      <c r="AS796" s="40">
        <f t="shared" si="347"/>
        <v>111050</v>
      </c>
      <c r="AT796" s="40">
        <f t="shared" si="348"/>
        <v>247491.1</v>
      </c>
      <c r="AU796" s="40">
        <f t="shared" si="349"/>
        <v>-111050</v>
      </c>
      <c r="AV796" s="46">
        <f t="shared" si="350"/>
        <v>0</v>
      </c>
      <c r="AW796" s="40">
        <f>AX796-AV796</f>
        <v>0</v>
      </c>
      <c r="AX796" s="59">
        <f>IF(D796&gt;AV796,AV796+(D796-AV796),AV796)</f>
        <v>0</v>
      </c>
    </row>
    <row r="797" spans="1:50" ht="15" customHeight="1" x14ac:dyDescent="0.25">
      <c r="A797" s="51">
        <v>82</v>
      </c>
      <c r="B797" s="51">
        <v>900</v>
      </c>
      <c r="C797" s="52" t="s">
        <v>434</v>
      </c>
      <c r="D797" s="39">
        <v>0</v>
      </c>
      <c r="E797" s="40">
        <v>0</v>
      </c>
      <c r="F797" s="41">
        <v>311</v>
      </c>
      <c r="G797" s="40">
        <v>311</v>
      </c>
      <c r="H797" s="42">
        <v>2.6360000000000001</v>
      </c>
      <c r="I797" s="41">
        <v>96</v>
      </c>
      <c r="J797" s="43">
        <f t="shared" si="325"/>
        <v>0.30869999999999997</v>
      </c>
      <c r="K797" s="41">
        <v>3</v>
      </c>
      <c r="L797" s="41">
        <v>125</v>
      </c>
      <c r="M797" s="41">
        <v>24</v>
      </c>
      <c r="N797" s="41">
        <f t="shared" si="324"/>
        <v>2.4</v>
      </c>
      <c r="O797" s="41">
        <f t="shared" si="326"/>
        <v>19.2</v>
      </c>
      <c r="P797" s="41">
        <v>72</v>
      </c>
      <c r="Q797" s="41">
        <v>171</v>
      </c>
      <c r="R797" s="41">
        <v>291</v>
      </c>
      <c r="S797" s="41">
        <v>355</v>
      </c>
      <c r="T797" s="57">
        <v>311</v>
      </c>
      <c r="U797" s="53">
        <f t="shared" si="327"/>
        <v>355</v>
      </c>
      <c r="V797" s="44">
        <f t="shared" si="328"/>
        <v>12.39</v>
      </c>
      <c r="W797" s="54">
        <v>686556</v>
      </c>
      <c r="X797" s="55">
        <v>160494</v>
      </c>
      <c r="Y797" s="41">
        <v>0.73331845552952368</v>
      </c>
      <c r="Z797" s="41">
        <f t="shared" si="329"/>
        <v>424.09949999999998</v>
      </c>
      <c r="AA797" s="41">
        <f t="shared" si="330"/>
        <v>0</v>
      </c>
      <c r="AB797" s="41">
        <f t="shared" si="331"/>
        <v>0.426315</v>
      </c>
      <c r="AC797" s="41" t="str">
        <f t="shared" si="332"/>
        <v/>
      </c>
      <c r="AD797" s="41" t="str">
        <f t="shared" si="333"/>
        <v/>
      </c>
      <c r="AE797" s="41">
        <f t="shared" si="334"/>
        <v>487.43700000000001</v>
      </c>
      <c r="AF797" s="41">
        <f t="shared" si="335"/>
        <v>487.43700000000001</v>
      </c>
      <c r="AG797" s="41">
        <f t="shared" si="336"/>
        <v>0</v>
      </c>
      <c r="AH797" s="41" t="str">
        <f t="shared" si="337"/>
        <v/>
      </c>
      <c r="AI797" s="41" t="str">
        <f t="shared" si="338"/>
        <v/>
      </c>
      <c r="AJ797" s="41" t="str">
        <f t="shared" si="339"/>
        <v/>
      </c>
      <c r="AK797" s="41" t="str">
        <f t="shared" si="340"/>
        <v/>
      </c>
      <c r="AL797" s="44">
        <f t="shared" si="341"/>
        <v>487.44</v>
      </c>
      <c r="AM797" s="44">
        <f t="shared" si="342"/>
        <v>551.30999999999995</v>
      </c>
      <c r="AN797" s="40">
        <f t="shared" si="343"/>
        <v>0</v>
      </c>
      <c r="AO797" s="45">
        <f t="shared" si="344"/>
        <v>2.8574476651868366E-2</v>
      </c>
      <c r="AP797" s="40">
        <f t="shared" si="345"/>
        <v>0</v>
      </c>
      <c r="AQ797" s="41">
        <v>0</v>
      </c>
      <c r="AR797" s="40">
        <f t="shared" si="346"/>
        <v>0</v>
      </c>
      <c r="AS797" s="40">
        <f t="shared" si="347"/>
        <v>3110</v>
      </c>
      <c r="AT797" s="40">
        <f t="shared" si="348"/>
        <v>8024.7000000000007</v>
      </c>
      <c r="AU797" s="40">
        <f t="shared" si="349"/>
        <v>-3110</v>
      </c>
      <c r="AV797" s="46">
        <f t="shared" si="350"/>
        <v>0</v>
      </c>
      <c r="AW797" s="40">
        <f>AX797-AV797</f>
        <v>0</v>
      </c>
      <c r="AX797" s="59">
        <f>IF(D797&gt;AV797,AV797+(D797-AV797),AV797)</f>
        <v>0</v>
      </c>
    </row>
    <row r="798" spans="1:50" ht="15" customHeight="1" x14ac:dyDescent="0.25">
      <c r="A798" s="51">
        <v>82</v>
      </c>
      <c r="B798" s="51">
        <v>1000</v>
      </c>
      <c r="C798" s="52" t="s">
        <v>481</v>
      </c>
      <c r="D798" s="39">
        <v>0</v>
      </c>
      <c r="E798" s="40">
        <v>0</v>
      </c>
      <c r="F798" s="41">
        <v>7676</v>
      </c>
      <c r="G798" s="40">
        <v>8021</v>
      </c>
      <c r="H798" s="42">
        <v>2.5510000000000002</v>
      </c>
      <c r="I798" s="41">
        <v>2542</v>
      </c>
      <c r="J798" s="43">
        <f t="shared" si="325"/>
        <v>0.31690000000000002</v>
      </c>
      <c r="K798" s="41">
        <v>514</v>
      </c>
      <c r="L798" s="41">
        <v>3165</v>
      </c>
      <c r="M798" s="41">
        <v>512</v>
      </c>
      <c r="N798" s="41">
        <f t="shared" si="324"/>
        <v>16.240099999999998</v>
      </c>
      <c r="O798" s="41">
        <f t="shared" si="326"/>
        <v>16.1769</v>
      </c>
      <c r="P798" s="41">
        <v>2640</v>
      </c>
      <c r="Q798" s="41">
        <v>3851</v>
      </c>
      <c r="R798" s="41">
        <v>5569</v>
      </c>
      <c r="S798" s="41">
        <v>7563</v>
      </c>
      <c r="T798" s="53">
        <v>7676</v>
      </c>
      <c r="U798" s="53">
        <f t="shared" si="327"/>
        <v>7676</v>
      </c>
      <c r="V798" s="44">
        <f t="shared" si="328"/>
        <v>0</v>
      </c>
      <c r="W798" s="54">
        <v>13766621</v>
      </c>
      <c r="X798" s="55">
        <v>4828805</v>
      </c>
      <c r="Y798" s="41">
        <v>5.7527077345532103</v>
      </c>
      <c r="Z798" s="41">
        <f t="shared" si="329"/>
        <v>1334.3281999999999</v>
      </c>
      <c r="AA798" s="41">
        <f t="shared" si="330"/>
        <v>0</v>
      </c>
      <c r="AB798" s="41">
        <f t="shared" si="331"/>
        <v>0.426315</v>
      </c>
      <c r="AC798" s="41" t="str">
        <f t="shared" si="332"/>
        <v/>
      </c>
      <c r="AD798" s="41" t="str">
        <f t="shared" si="333"/>
        <v/>
      </c>
      <c r="AE798" s="41" t="str">
        <f t="shared" si="334"/>
        <v/>
      </c>
      <c r="AF798" s="41" t="str">
        <f t="shared" si="335"/>
        <v/>
      </c>
      <c r="AG798" s="41">
        <f t="shared" si="336"/>
        <v>594.64266078999981</v>
      </c>
      <c r="AH798" s="41" t="str">
        <f t="shared" si="337"/>
        <v/>
      </c>
      <c r="AI798" s="41" t="str">
        <f t="shared" si="338"/>
        <v/>
      </c>
      <c r="AJ798" s="41" t="str">
        <f t="shared" si="339"/>
        <v/>
      </c>
      <c r="AK798" s="41" t="str">
        <f t="shared" si="340"/>
        <v/>
      </c>
      <c r="AL798" s="44">
        <f t="shared" si="341"/>
        <v>594.64</v>
      </c>
      <c r="AM798" s="44">
        <f t="shared" si="342"/>
        <v>672.56</v>
      </c>
      <c r="AN798" s="40">
        <f t="shared" si="343"/>
        <v>0</v>
      </c>
      <c r="AO798" s="45">
        <f t="shared" si="344"/>
        <v>2.8574476651868366E-2</v>
      </c>
      <c r="AP798" s="40">
        <f t="shared" si="345"/>
        <v>0</v>
      </c>
      <c r="AQ798" s="41">
        <v>0</v>
      </c>
      <c r="AR798" s="40">
        <f t="shared" si="346"/>
        <v>0</v>
      </c>
      <c r="AS798" s="40">
        <f t="shared" si="347"/>
        <v>80210</v>
      </c>
      <c r="AT798" s="40">
        <f t="shared" si="348"/>
        <v>241440.25</v>
      </c>
      <c r="AU798" s="40">
        <f t="shared" si="349"/>
        <v>-80210</v>
      </c>
      <c r="AV798" s="46">
        <f t="shared" si="350"/>
        <v>0</v>
      </c>
      <c r="AW798" s="40">
        <f>AX798-AV798</f>
        <v>0</v>
      </c>
      <c r="AX798" s="59">
        <f>IF(D798&gt;AV798,AV798+(D798-AV798),AV798)</f>
        <v>0</v>
      </c>
    </row>
    <row r="799" spans="1:50" ht="15" customHeight="1" x14ac:dyDescent="0.25">
      <c r="A799" s="51">
        <v>82</v>
      </c>
      <c r="B799" s="51">
        <v>1100</v>
      </c>
      <c r="C799" s="52" t="s">
        <v>494</v>
      </c>
      <c r="D799" s="39">
        <v>0</v>
      </c>
      <c r="E799" s="40">
        <v>0</v>
      </c>
      <c r="F799" s="41">
        <v>689</v>
      </c>
      <c r="G799" s="40">
        <v>705</v>
      </c>
      <c r="H799" s="42">
        <v>2.2959999999999998</v>
      </c>
      <c r="I799" s="41">
        <v>126</v>
      </c>
      <c r="J799" s="43">
        <f t="shared" si="325"/>
        <v>0.1787</v>
      </c>
      <c r="K799" s="41">
        <v>96</v>
      </c>
      <c r="L799" s="41">
        <v>329</v>
      </c>
      <c r="M799" s="41">
        <v>69</v>
      </c>
      <c r="N799" s="41">
        <f t="shared" si="324"/>
        <v>29.179300000000001</v>
      </c>
      <c r="O799" s="41">
        <f t="shared" si="326"/>
        <v>20.9726</v>
      </c>
      <c r="P799" s="41">
        <v>513</v>
      </c>
      <c r="Q799" s="41">
        <v>543</v>
      </c>
      <c r="R799" s="41">
        <v>602</v>
      </c>
      <c r="S799" s="41">
        <v>602</v>
      </c>
      <c r="T799" s="57">
        <v>689</v>
      </c>
      <c r="U799" s="53">
        <f t="shared" si="327"/>
        <v>689</v>
      </c>
      <c r="V799" s="44">
        <f t="shared" si="328"/>
        <v>0</v>
      </c>
      <c r="W799" s="54">
        <v>1693546</v>
      </c>
      <c r="X799" s="55">
        <v>940583</v>
      </c>
      <c r="Y799" s="41">
        <v>4.1739494545920675</v>
      </c>
      <c r="Z799" s="41">
        <f t="shared" si="329"/>
        <v>165.07149999999999</v>
      </c>
      <c r="AA799" s="41">
        <f t="shared" si="330"/>
        <v>0</v>
      </c>
      <c r="AB799" s="41">
        <f t="shared" si="331"/>
        <v>0.426315</v>
      </c>
      <c r="AC799" s="41" t="str">
        <f t="shared" si="332"/>
        <v/>
      </c>
      <c r="AD799" s="41" t="str">
        <f t="shared" si="333"/>
        <v/>
      </c>
      <c r="AE799" s="41">
        <f t="shared" si="334"/>
        <v>632.03499999999997</v>
      </c>
      <c r="AF799" s="41">
        <f t="shared" si="335"/>
        <v>630</v>
      </c>
      <c r="AG799" s="41">
        <f t="shared" si="336"/>
        <v>0</v>
      </c>
      <c r="AH799" s="41" t="str">
        <f t="shared" si="337"/>
        <v/>
      </c>
      <c r="AI799" s="41" t="str">
        <f t="shared" si="338"/>
        <v/>
      </c>
      <c r="AJ799" s="41" t="str">
        <f t="shared" si="339"/>
        <v/>
      </c>
      <c r="AK799" s="41" t="str">
        <f t="shared" si="340"/>
        <v/>
      </c>
      <c r="AL799" s="44">
        <f t="shared" si="341"/>
        <v>630</v>
      </c>
      <c r="AM799" s="44">
        <f t="shared" si="342"/>
        <v>712.55</v>
      </c>
      <c r="AN799" s="40">
        <f t="shared" si="343"/>
        <v>0</v>
      </c>
      <c r="AO799" s="45">
        <f t="shared" si="344"/>
        <v>2.8574476651868366E-2</v>
      </c>
      <c r="AP799" s="40">
        <f t="shared" si="345"/>
        <v>0</v>
      </c>
      <c r="AQ799" s="41">
        <v>0</v>
      </c>
      <c r="AR799" s="40">
        <f t="shared" si="346"/>
        <v>0</v>
      </c>
      <c r="AS799" s="40">
        <f t="shared" si="347"/>
        <v>7050</v>
      </c>
      <c r="AT799" s="40">
        <f t="shared" si="348"/>
        <v>47029.15</v>
      </c>
      <c r="AU799" s="40">
        <f t="shared" si="349"/>
        <v>-7050</v>
      </c>
      <c r="AV799" s="46">
        <f t="shared" si="350"/>
        <v>0</v>
      </c>
      <c r="AW799" s="40">
        <f>AX799-AV799</f>
        <v>0</v>
      </c>
      <c r="AX799" s="59">
        <f>IF(D799&gt;AV799,AV799+(D799-AV799),AV799)</f>
        <v>0</v>
      </c>
    </row>
    <row r="800" spans="1:50" ht="15" customHeight="1" x14ac:dyDescent="0.25">
      <c r="A800" s="51">
        <v>82</v>
      </c>
      <c r="B800" s="51">
        <v>1200</v>
      </c>
      <c r="C800" s="52" t="s">
        <v>566</v>
      </c>
      <c r="D800" s="39">
        <v>527195</v>
      </c>
      <c r="E800" s="40">
        <v>0</v>
      </c>
      <c r="F800" s="41">
        <v>3435</v>
      </c>
      <c r="G800" s="40">
        <v>3675</v>
      </c>
      <c r="H800" s="42">
        <v>2.4689999999999999</v>
      </c>
      <c r="I800" s="41">
        <v>1669</v>
      </c>
      <c r="J800" s="43">
        <f t="shared" si="325"/>
        <v>0.4541</v>
      </c>
      <c r="K800" s="41">
        <v>135</v>
      </c>
      <c r="L800" s="41">
        <v>1462</v>
      </c>
      <c r="M800" s="41">
        <v>498</v>
      </c>
      <c r="N800" s="41">
        <f t="shared" si="324"/>
        <v>9.2339000000000002</v>
      </c>
      <c r="O800" s="41">
        <f t="shared" si="326"/>
        <v>34.062899999999999</v>
      </c>
      <c r="P800" s="41">
        <v>2922</v>
      </c>
      <c r="Q800" s="41">
        <v>3323</v>
      </c>
      <c r="R800" s="41">
        <v>3720</v>
      </c>
      <c r="S800" s="41">
        <v>3715</v>
      </c>
      <c r="T800" s="53">
        <v>3435</v>
      </c>
      <c r="U800" s="53">
        <f t="shared" si="327"/>
        <v>3720</v>
      </c>
      <c r="V800" s="44">
        <f t="shared" si="328"/>
        <v>1.21</v>
      </c>
      <c r="W800" s="54">
        <v>5089988</v>
      </c>
      <c r="X800" s="55">
        <v>2625926</v>
      </c>
      <c r="Y800" s="41">
        <v>3.8786778162678748</v>
      </c>
      <c r="Z800" s="41">
        <f t="shared" si="329"/>
        <v>885.61109999999996</v>
      </c>
      <c r="AA800" s="41">
        <f t="shared" si="330"/>
        <v>0</v>
      </c>
      <c r="AB800" s="41">
        <f t="shared" si="331"/>
        <v>0.426315</v>
      </c>
      <c r="AC800" s="41" t="str">
        <f t="shared" si="332"/>
        <v/>
      </c>
      <c r="AD800" s="41" t="str">
        <f t="shared" si="333"/>
        <v/>
      </c>
      <c r="AE800" s="41" t="str">
        <f t="shared" si="334"/>
        <v/>
      </c>
      <c r="AF800" s="41" t="str">
        <f t="shared" si="335"/>
        <v/>
      </c>
      <c r="AG800" s="41">
        <f t="shared" si="336"/>
        <v>578.72946080999986</v>
      </c>
      <c r="AH800" s="41" t="str">
        <f t="shared" si="337"/>
        <v/>
      </c>
      <c r="AI800" s="41" t="str">
        <f t="shared" si="338"/>
        <v/>
      </c>
      <c r="AJ800" s="41" t="str">
        <f t="shared" si="339"/>
        <v/>
      </c>
      <c r="AK800" s="41" t="str">
        <f t="shared" si="340"/>
        <v/>
      </c>
      <c r="AL800" s="44">
        <f t="shared" si="341"/>
        <v>578.73</v>
      </c>
      <c r="AM800" s="44">
        <f t="shared" si="342"/>
        <v>654.55999999999995</v>
      </c>
      <c r="AN800" s="40">
        <f t="shared" si="343"/>
        <v>235570</v>
      </c>
      <c r="AO800" s="45">
        <f t="shared" si="344"/>
        <v>2.8574476651868366E-2</v>
      </c>
      <c r="AP800" s="40">
        <f t="shared" si="345"/>
        <v>-8333.0317536011116</v>
      </c>
      <c r="AQ800" s="41">
        <v>0</v>
      </c>
      <c r="AR800" s="40">
        <f t="shared" si="346"/>
        <v>235570</v>
      </c>
      <c r="AS800" s="40">
        <f t="shared" si="347"/>
        <v>36750</v>
      </c>
      <c r="AT800" s="40">
        <f t="shared" si="348"/>
        <v>131296.30000000002</v>
      </c>
      <c r="AU800" s="40">
        <f t="shared" si="349"/>
        <v>490445</v>
      </c>
      <c r="AV800" s="46">
        <f t="shared" si="350"/>
        <v>490445</v>
      </c>
      <c r="AW800" s="40">
        <f>AX800-AV800</f>
        <v>36750</v>
      </c>
      <c r="AX800" s="59">
        <f>IF(D800&gt;AV800,AV800+(D800-AV800),AV800)</f>
        <v>527195</v>
      </c>
    </row>
    <row r="801" spans="1:50" ht="15" customHeight="1" x14ac:dyDescent="0.25">
      <c r="A801" s="51">
        <v>82</v>
      </c>
      <c r="B801" s="51">
        <v>1300</v>
      </c>
      <c r="C801" s="52" t="s">
        <v>730</v>
      </c>
      <c r="D801" s="39">
        <v>666739</v>
      </c>
      <c r="E801" s="40">
        <v>0</v>
      </c>
      <c r="F801" s="41">
        <v>5279</v>
      </c>
      <c r="G801" s="40">
        <v>5611</v>
      </c>
      <c r="H801" s="42">
        <v>2.6789999999999998</v>
      </c>
      <c r="I801" s="41">
        <v>1271</v>
      </c>
      <c r="J801" s="43">
        <f t="shared" si="325"/>
        <v>0.22650000000000001</v>
      </c>
      <c r="K801" s="41">
        <v>186</v>
      </c>
      <c r="L801" s="41">
        <v>1955</v>
      </c>
      <c r="M801" s="41">
        <v>868</v>
      </c>
      <c r="N801" s="41">
        <f t="shared" si="324"/>
        <v>9.5141000000000009</v>
      </c>
      <c r="O801" s="41">
        <f t="shared" si="326"/>
        <v>44.399000000000001</v>
      </c>
      <c r="P801" s="41">
        <v>5587</v>
      </c>
      <c r="Q801" s="41">
        <v>4864</v>
      </c>
      <c r="R801" s="41">
        <v>4965</v>
      </c>
      <c r="S801" s="41">
        <v>5070</v>
      </c>
      <c r="T801" s="53">
        <v>5279</v>
      </c>
      <c r="U801" s="53">
        <f t="shared" si="327"/>
        <v>5587</v>
      </c>
      <c r="V801" s="44">
        <f t="shared" si="328"/>
        <v>0</v>
      </c>
      <c r="W801" s="54">
        <v>6036143</v>
      </c>
      <c r="X801" s="55">
        <v>2290358</v>
      </c>
      <c r="Y801" s="41">
        <v>3.5814297209099037</v>
      </c>
      <c r="Z801" s="41">
        <f t="shared" si="329"/>
        <v>1473.9922999999999</v>
      </c>
      <c r="AA801" s="41">
        <f t="shared" si="330"/>
        <v>0</v>
      </c>
      <c r="AB801" s="41">
        <f t="shared" si="331"/>
        <v>0.426315</v>
      </c>
      <c r="AC801" s="41" t="str">
        <f t="shared" si="332"/>
        <v/>
      </c>
      <c r="AD801" s="41" t="str">
        <f t="shared" si="333"/>
        <v/>
      </c>
      <c r="AE801" s="41" t="str">
        <f t="shared" si="334"/>
        <v/>
      </c>
      <c r="AF801" s="41" t="str">
        <f t="shared" si="335"/>
        <v/>
      </c>
      <c r="AG801" s="41">
        <f t="shared" si="336"/>
        <v>547.85240379000004</v>
      </c>
      <c r="AH801" s="41" t="str">
        <f t="shared" si="337"/>
        <v/>
      </c>
      <c r="AI801" s="41" t="str">
        <f t="shared" si="338"/>
        <v/>
      </c>
      <c r="AJ801" s="41" t="str">
        <f t="shared" si="339"/>
        <v/>
      </c>
      <c r="AK801" s="41" t="str">
        <f t="shared" si="340"/>
        <v/>
      </c>
      <c r="AL801" s="44">
        <f t="shared" si="341"/>
        <v>547.85</v>
      </c>
      <c r="AM801" s="44">
        <f t="shared" si="342"/>
        <v>619.64</v>
      </c>
      <c r="AN801" s="40">
        <f t="shared" si="343"/>
        <v>903502</v>
      </c>
      <c r="AO801" s="45">
        <f t="shared" si="344"/>
        <v>2.8574476651868366E-2</v>
      </c>
      <c r="AP801" s="40">
        <f t="shared" si="345"/>
        <v>6765.3788155263101</v>
      </c>
      <c r="AQ801" s="41">
        <v>0</v>
      </c>
      <c r="AR801" s="40">
        <f t="shared" si="346"/>
        <v>673504</v>
      </c>
      <c r="AS801" s="40">
        <f t="shared" si="347"/>
        <v>56110</v>
      </c>
      <c r="AT801" s="40">
        <f t="shared" si="348"/>
        <v>114517.90000000001</v>
      </c>
      <c r="AU801" s="40">
        <f t="shared" si="349"/>
        <v>610629</v>
      </c>
      <c r="AV801" s="46">
        <f t="shared" si="350"/>
        <v>673504</v>
      </c>
      <c r="AW801" s="40">
        <f>AX801-AV801</f>
        <v>0</v>
      </c>
      <c r="AX801" s="59">
        <f>IF(D801&gt;AV801,AV801+(D801-AV801),AV801)</f>
        <v>673504</v>
      </c>
    </row>
    <row r="802" spans="1:50" ht="15" customHeight="1" x14ac:dyDescent="0.25">
      <c r="A802" s="51">
        <v>82</v>
      </c>
      <c r="B802" s="51">
        <v>1400</v>
      </c>
      <c r="C802" s="52" t="s">
        <v>438</v>
      </c>
      <c r="D802" s="39">
        <v>90997</v>
      </c>
      <c r="E802" s="40">
        <v>0</v>
      </c>
      <c r="F802" s="41">
        <v>686</v>
      </c>
      <c r="G802" s="40">
        <v>764</v>
      </c>
      <c r="H802" s="42">
        <v>2.5470000000000002</v>
      </c>
      <c r="I802" s="41">
        <v>0</v>
      </c>
      <c r="J802" s="43">
        <f t="shared" si="325"/>
        <v>0</v>
      </c>
      <c r="K802" s="41">
        <v>2</v>
      </c>
      <c r="L802" s="41">
        <v>327</v>
      </c>
      <c r="M802" s="41">
        <v>45</v>
      </c>
      <c r="N802" s="41">
        <f t="shared" si="324"/>
        <v>0.61160000000000003</v>
      </c>
      <c r="O802" s="41">
        <f t="shared" si="326"/>
        <v>13.761499999999998</v>
      </c>
      <c r="P802" s="41">
        <v>671</v>
      </c>
      <c r="Q802" s="41">
        <v>679</v>
      </c>
      <c r="R802" s="41">
        <v>685</v>
      </c>
      <c r="S802" s="41">
        <v>700</v>
      </c>
      <c r="T802" s="57">
        <v>686</v>
      </c>
      <c r="U802" s="53">
        <f t="shared" si="327"/>
        <v>700</v>
      </c>
      <c r="V802" s="44">
        <f t="shared" si="328"/>
        <v>0</v>
      </c>
      <c r="W802" s="54">
        <v>1140266</v>
      </c>
      <c r="X802" s="55">
        <v>570227</v>
      </c>
      <c r="Y802" s="41">
        <v>9.7181145240827368E-2</v>
      </c>
      <c r="Z802" s="41">
        <f t="shared" si="329"/>
        <v>7058.9825000000001</v>
      </c>
      <c r="AA802" s="41">
        <f t="shared" si="330"/>
        <v>0</v>
      </c>
      <c r="AB802" s="41">
        <f t="shared" si="331"/>
        <v>0.426315</v>
      </c>
      <c r="AC802" s="41" t="str">
        <f t="shared" si="332"/>
        <v/>
      </c>
      <c r="AD802" s="41" t="str">
        <f t="shared" si="333"/>
        <v/>
      </c>
      <c r="AE802" s="41">
        <f t="shared" si="334"/>
        <v>653.68799999999999</v>
      </c>
      <c r="AF802" s="41">
        <f t="shared" si="335"/>
        <v>630</v>
      </c>
      <c r="AG802" s="41">
        <f t="shared" si="336"/>
        <v>0</v>
      </c>
      <c r="AH802" s="41" t="str">
        <f t="shared" si="337"/>
        <v/>
      </c>
      <c r="AI802" s="41" t="str">
        <f t="shared" si="338"/>
        <v/>
      </c>
      <c r="AJ802" s="41" t="str">
        <f t="shared" si="339"/>
        <v/>
      </c>
      <c r="AK802" s="41" t="str">
        <f t="shared" si="340"/>
        <v/>
      </c>
      <c r="AL802" s="44">
        <f t="shared" si="341"/>
        <v>630</v>
      </c>
      <c r="AM802" s="44">
        <f t="shared" si="342"/>
        <v>712.55</v>
      </c>
      <c r="AN802" s="40">
        <f t="shared" si="343"/>
        <v>58276</v>
      </c>
      <c r="AO802" s="45">
        <f t="shared" si="344"/>
        <v>2.8574476651868366E-2</v>
      </c>
      <c r="AP802" s="40">
        <f t="shared" si="345"/>
        <v>-934.98545052578481</v>
      </c>
      <c r="AQ802" s="41">
        <v>0</v>
      </c>
      <c r="AR802" s="40">
        <f t="shared" si="346"/>
        <v>58276</v>
      </c>
      <c r="AS802" s="40">
        <f t="shared" si="347"/>
        <v>7640</v>
      </c>
      <c r="AT802" s="40">
        <f t="shared" si="348"/>
        <v>28511.350000000002</v>
      </c>
      <c r="AU802" s="40">
        <f t="shared" si="349"/>
        <v>83357</v>
      </c>
      <c r="AV802" s="46">
        <f t="shared" si="350"/>
        <v>83357</v>
      </c>
      <c r="AW802" s="40">
        <f>AX802-AV802</f>
        <v>7640</v>
      </c>
      <c r="AX802" s="59">
        <f>IF(D802&gt;AV802,AV802+(D802-AV802),AV802)</f>
        <v>90997</v>
      </c>
    </row>
    <row r="803" spans="1:50" ht="15" customHeight="1" x14ac:dyDescent="0.25">
      <c r="A803" s="51">
        <v>82</v>
      </c>
      <c r="B803" s="51">
        <v>1500</v>
      </c>
      <c r="C803" s="52" t="s">
        <v>742</v>
      </c>
      <c r="D803" s="39">
        <v>827165</v>
      </c>
      <c r="E803" s="40">
        <v>0</v>
      </c>
      <c r="F803" s="41">
        <v>18225</v>
      </c>
      <c r="G803" s="40">
        <v>19767</v>
      </c>
      <c r="H803" s="42">
        <v>2.5099999999999998</v>
      </c>
      <c r="I803" s="41">
        <v>9709</v>
      </c>
      <c r="J803" s="43">
        <f t="shared" si="325"/>
        <v>0.49120000000000003</v>
      </c>
      <c r="K803" s="41">
        <v>1958</v>
      </c>
      <c r="L803" s="41">
        <v>7941</v>
      </c>
      <c r="M803" s="41">
        <v>1064</v>
      </c>
      <c r="N803" s="41">
        <f t="shared" si="324"/>
        <v>24.6568</v>
      </c>
      <c r="O803" s="41">
        <f t="shared" si="326"/>
        <v>13.3988</v>
      </c>
      <c r="P803" s="41">
        <v>10191</v>
      </c>
      <c r="Q803" s="41">
        <v>12290</v>
      </c>
      <c r="R803" s="41">
        <v>13882</v>
      </c>
      <c r="S803" s="41">
        <v>15143</v>
      </c>
      <c r="T803" s="53">
        <v>18225</v>
      </c>
      <c r="U803" s="53">
        <f t="shared" si="327"/>
        <v>18225</v>
      </c>
      <c r="V803" s="44">
        <f t="shared" si="328"/>
        <v>0</v>
      </c>
      <c r="W803" s="54">
        <v>28974120</v>
      </c>
      <c r="X803" s="55">
        <v>14654100</v>
      </c>
      <c r="Y803" s="41">
        <v>7.9847443308617647</v>
      </c>
      <c r="Z803" s="41">
        <f t="shared" si="329"/>
        <v>2282.4776000000002</v>
      </c>
      <c r="AA803" s="41">
        <f t="shared" si="330"/>
        <v>0</v>
      </c>
      <c r="AB803" s="41">
        <f t="shared" si="331"/>
        <v>0.426315</v>
      </c>
      <c r="AC803" s="41" t="str">
        <f t="shared" si="332"/>
        <v/>
      </c>
      <c r="AD803" s="41" t="str">
        <f t="shared" si="333"/>
        <v/>
      </c>
      <c r="AE803" s="41" t="str">
        <f t="shared" si="334"/>
        <v/>
      </c>
      <c r="AF803" s="41" t="str">
        <f t="shared" si="335"/>
        <v/>
      </c>
      <c r="AG803" s="41">
        <f t="shared" si="336"/>
        <v>0</v>
      </c>
      <c r="AH803" s="41">
        <f t="shared" si="337"/>
        <v>589.24782563999997</v>
      </c>
      <c r="AI803" s="41" t="str">
        <f t="shared" si="338"/>
        <v/>
      </c>
      <c r="AJ803" s="41" t="str">
        <f t="shared" si="339"/>
        <v/>
      </c>
      <c r="AK803" s="41" t="str">
        <f t="shared" si="340"/>
        <v/>
      </c>
      <c r="AL803" s="44">
        <f t="shared" si="341"/>
        <v>589.25</v>
      </c>
      <c r="AM803" s="44">
        <f t="shared" si="342"/>
        <v>666.46</v>
      </c>
      <c r="AN803" s="40">
        <f t="shared" si="343"/>
        <v>821813</v>
      </c>
      <c r="AO803" s="45">
        <f t="shared" si="344"/>
        <v>2.8574476651868366E-2</v>
      </c>
      <c r="AP803" s="40">
        <f t="shared" si="345"/>
        <v>-152.93059904079951</v>
      </c>
      <c r="AQ803" s="41">
        <v>0</v>
      </c>
      <c r="AR803" s="40">
        <f t="shared" si="346"/>
        <v>821813</v>
      </c>
      <c r="AS803" s="40">
        <f t="shared" si="347"/>
        <v>197670</v>
      </c>
      <c r="AT803" s="40">
        <f t="shared" si="348"/>
        <v>732705</v>
      </c>
      <c r="AU803" s="40">
        <f t="shared" si="349"/>
        <v>629495</v>
      </c>
      <c r="AV803" s="46">
        <f t="shared" si="350"/>
        <v>821813</v>
      </c>
      <c r="AW803" s="40">
        <f>AX803-AV803</f>
        <v>5352</v>
      </c>
      <c r="AX803" s="59">
        <f>IF(D803&gt;AV803,AV803+(D803-AV803),AV803)</f>
        <v>827165</v>
      </c>
    </row>
    <row r="804" spans="1:50" ht="15" customHeight="1" x14ac:dyDescent="0.25">
      <c r="A804" s="51">
        <v>82</v>
      </c>
      <c r="B804" s="51">
        <v>1600</v>
      </c>
      <c r="C804" s="52" t="s">
        <v>824</v>
      </c>
      <c r="D804" s="39">
        <v>84255</v>
      </c>
      <c r="E804" s="40">
        <v>0</v>
      </c>
      <c r="F804" s="41">
        <v>507</v>
      </c>
      <c r="G804" s="40">
        <v>531</v>
      </c>
      <c r="H804" s="42">
        <v>2.319</v>
      </c>
      <c r="I804" s="41">
        <v>211</v>
      </c>
      <c r="J804" s="43">
        <f t="shared" si="325"/>
        <v>0.39739999999999998</v>
      </c>
      <c r="K804" s="41">
        <v>87</v>
      </c>
      <c r="L804" s="41">
        <v>209</v>
      </c>
      <c r="M804" s="41">
        <v>60</v>
      </c>
      <c r="N804" s="41">
        <f t="shared" si="324"/>
        <v>41.626800000000003</v>
      </c>
      <c r="O804" s="41">
        <f t="shared" si="326"/>
        <v>28.708099999999998</v>
      </c>
      <c r="P804" s="41">
        <v>697</v>
      </c>
      <c r="Q804" s="41">
        <v>654</v>
      </c>
      <c r="R804" s="41">
        <v>584</v>
      </c>
      <c r="S804" s="41">
        <v>549</v>
      </c>
      <c r="T804" s="57">
        <v>507</v>
      </c>
      <c r="U804" s="53">
        <f t="shared" si="327"/>
        <v>697</v>
      </c>
      <c r="V804" s="44">
        <f t="shared" si="328"/>
        <v>23.82</v>
      </c>
      <c r="W804" s="54">
        <v>654017</v>
      </c>
      <c r="X804" s="55">
        <v>293587</v>
      </c>
      <c r="Y804" s="41">
        <v>0.12873341498107327</v>
      </c>
      <c r="Z804" s="41">
        <f t="shared" si="329"/>
        <v>3938.3714</v>
      </c>
      <c r="AA804" s="41">
        <f t="shared" si="330"/>
        <v>0</v>
      </c>
      <c r="AB804" s="41">
        <f t="shared" si="331"/>
        <v>0.426315</v>
      </c>
      <c r="AC804" s="41" t="str">
        <f t="shared" si="332"/>
        <v/>
      </c>
      <c r="AD804" s="41" t="str">
        <f t="shared" si="333"/>
        <v/>
      </c>
      <c r="AE804" s="41">
        <f t="shared" si="334"/>
        <v>568.17700000000002</v>
      </c>
      <c r="AF804" s="41">
        <f t="shared" si="335"/>
        <v>568.17700000000002</v>
      </c>
      <c r="AG804" s="41">
        <f t="shared" si="336"/>
        <v>0</v>
      </c>
      <c r="AH804" s="41" t="str">
        <f t="shared" si="337"/>
        <v/>
      </c>
      <c r="AI804" s="41" t="str">
        <f t="shared" si="338"/>
        <v/>
      </c>
      <c r="AJ804" s="41" t="str">
        <f t="shared" si="339"/>
        <v/>
      </c>
      <c r="AK804" s="41" t="str">
        <f t="shared" si="340"/>
        <v/>
      </c>
      <c r="AL804" s="44">
        <f t="shared" si="341"/>
        <v>568.17999999999995</v>
      </c>
      <c r="AM804" s="44">
        <f t="shared" si="342"/>
        <v>642.63</v>
      </c>
      <c r="AN804" s="40">
        <f t="shared" si="343"/>
        <v>62419</v>
      </c>
      <c r="AO804" s="45">
        <f t="shared" si="344"/>
        <v>2.8574476651868366E-2</v>
      </c>
      <c r="AP804" s="40">
        <f t="shared" si="345"/>
        <v>-623.9522721701976</v>
      </c>
      <c r="AQ804" s="41">
        <v>0</v>
      </c>
      <c r="AR804" s="40">
        <f t="shared" si="346"/>
        <v>62419</v>
      </c>
      <c r="AS804" s="40">
        <f t="shared" si="347"/>
        <v>5310</v>
      </c>
      <c r="AT804" s="40">
        <f t="shared" si="348"/>
        <v>14679.35</v>
      </c>
      <c r="AU804" s="40">
        <f t="shared" si="349"/>
        <v>78945</v>
      </c>
      <c r="AV804" s="46">
        <f t="shared" si="350"/>
        <v>78945</v>
      </c>
      <c r="AW804" s="40">
        <f>AX804-AV804</f>
        <v>5310</v>
      </c>
      <c r="AX804" s="59">
        <f>IF(D804&gt;AV804,AV804+(D804-AV804),AV804)</f>
        <v>84255</v>
      </c>
    </row>
    <row r="805" spans="1:50" ht="15" customHeight="1" x14ac:dyDescent="0.25">
      <c r="A805" s="51">
        <v>82</v>
      </c>
      <c r="B805" s="51">
        <v>1700</v>
      </c>
      <c r="C805" s="52" t="s">
        <v>582</v>
      </c>
      <c r="D805" s="39">
        <v>0</v>
      </c>
      <c r="E805" s="40">
        <v>0</v>
      </c>
      <c r="F805" s="41">
        <v>4339</v>
      </c>
      <c r="G805" s="40">
        <v>4897</v>
      </c>
      <c r="H805" s="42">
        <v>1.923</v>
      </c>
      <c r="I805" s="41">
        <v>4790</v>
      </c>
      <c r="J805" s="43">
        <f t="shared" si="325"/>
        <v>0.97809999999999997</v>
      </c>
      <c r="K805" s="41">
        <v>128</v>
      </c>
      <c r="L805" s="41">
        <v>2132</v>
      </c>
      <c r="M805" s="41">
        <v>355</v>
      </c>
      <c r="N805" s="41">
        <f t="shared" si="324"/>
        <v>6.0038</v>
      </c>
      <c r="O805" s="41">
        <f t="shared" si="326"/>
        <v>16.651</v>
      </c>
      <c r="P805" s="41">
        <v>1238</v>
      </c>
      <c r="Q805" s="41">
        <v>2591</v>
      </c>
      <c r="R805" s="41">
        <v>3486</v>
      </c>
      <c r="S805" s="41">
        <v>3957</v>
      </c>
      <c r="T805" s="53">
        <v>4339</v>
      </c>
      <c r="U805" s="53">
        <f t="shared" si="327"/>
        <v>4339</v>
      </c>
      <c r="V805" s="44">
        <f t="shared" si="328"/>
        <v>0</v>
      </c>
      <c r="W805" s="54">
        <v>10876104</v>
      </c>
      <c r="X805" s="55">
        <v>5263204</v>
      </c>
      <c r="Y805" s="41">
        <v>3.0301823792233789</v>
      </c>
      <c r="Z805" s="41">
        <f t="shared" si="329"/>
        <v>1431.9269999999999</v>
      </c>
      <c r="AA805" s="41">
        <f t="shared" si="330"/>
        <v>0</v>
      </c>
      <c r="AB805" s="41">
        <f t="shared" si="331"/>
        <v>0.426315</v>
      </c>
      <c r="AC805" s="41" t="str">
        <f t="shared" si="332"/>
        <v/>
      </c>
      <c r="AD805" s="41" t="str">
        <f t="shared" si="333"/>
        <v/>
      </c>
      <c r="AE805" s="41" t="str">
        <f t="shared" si="334"/>
        <v/>
      </c>
      <c r="AF805" s="41" t="str">
        <f t="shared" si="335"/>
        <v/>
      </c>
      <c r="AG805" s="41">
        <f t="shared" si="336"/>
        <v>574.30912001999991</v>
      </c>
      <c r="AH805" s="41" t="str">
        <f t="shared" si="337"/>
        <v/>
      </c>
      <c r="AI805" s="41" t="str">
        <f t="shared" si="338"/>
        <v/>
      </c>
      <c r="AJ805" s="41" t="str">
        <f t="shared" si="339"/>
        <v/>
      </c>
      <c r="AK805" s="41" t="str">
        <f t="shared" si="340"/>
        <v/>
      </c>
      <c r="AL805" s="44">
        <f t="shared" si="341"/>
        <v>574.30999999999995</v>
      </c>
      <c r="AM805" s="44">
        <f t="shared" si="342"/>
        <v>649.55999999999995</v>
      </c>
      <c r="AN805" s="40">
        <f t="shared" si="343"/>
        <v>0</v>
      </c>
      <c r="AO805" s="45">
        <f t="shared" si="344"/>
        <v>2.8574476651868366E-2</v>
      </c>
      <c r="AP805" s="40">
        <f t="shared" si="345"/>
        <v>0</v>
      </c>
      <c r="AQ805" s="41">
        <v>0</v>
      </c>
      <c r="AR805" s="40">
        <f t="shared" si="346"/>
        <v>0</v>
      </c>
      <c r="AS805" s="40">
        <f t="shared" si="347"/>
        <v>48970</v>
      </c>
      <c r="AT805" s="40">
        <f t="shared" si="348"/>
        <v>263160.2</v>
      </c>
      <c r="AU805" s="40">
        <f t="shared" si="349"/>
        <v>-48970</v>
      </c>
      <c r="AV805" s="46">
        <f t="shared" si="350"/>
        <v>0</v>
      </c>
      <c r="AW805" s="40">
        <f>AX805-AV805</f>
        <v>0</v>
      </c>
      <c r="AX805" s="59">
        <f>IF(D805&gt;AV805,AV805+(D805-AV805),AV805)</f>
        <v>0</v>
      </c>
    </row>
    <row r="806" spans="1:50" ht="15" customHeight="1" x14ac:dyDescent="0.25">
      <c r="A806" s="51">
        <v>82</v>
      </c>
      <c r="B806" s="51">
        <v>1800</v>
      </c>
      <c r="C806" s="52" t="s">
        <v>727</v>
      </c>
      <c r="D806" s="39">
        <v>0</v>
      </c>
      <c r="E806" s="40">
        <v>0</v>
      </c>
      <c r="F806" s="41">
        <v>368</v>
      </c>
      <c r="G806" s="40">
        <v>357</v>
      </c>
      <c r="H806" s="42">
        <v>2.4449999999999998</v>
      </c>
      <c r="I806" s="41">
        <v>0</v>
      </c>
      <c r="J806" s="43">
        <f t="shared" si="325"/>
        <v>0</v>
      </c>
      <c r="K806" s="41">
        <v>43</v>
      </c>
      <c r="L806" s="41">
        <v>160</v>
      </c>
      <c r="M806" s="41">
        <v>41</v>
      </c>
      <c r="N806" s="41">
        <f t="shared" si="324"/>
        <v>26.875</v>
      </c>
      <c r="O806" s="41">
        <f t="shared" si="326"/>
        <v>25.624999999999996</v>
      </c>
      <c r="P806" s="41">
        <v>319</v>
      </c>
      <c r="Q806" s="41">
        <v>348</v>
      </c>
      <c r="R806" s="41">
        <v>339</v>
      </c>
      <c r="S806" s="41">
        <v>344</v>
      </c>
      <c r="T806" s="57">
        <v>368</v>
      </c>
      <c r="U806" s="53">
        <f t="shared" si="327"/>
        <v>368</v>
      </c>
      <c r="V806" s="44">
        <f t="shared" si="328"/>
        <v>2.99</v>
      </c>
      <c r="W806" s="54">
        <v>904992</v>
      </c>
      <c r="X806" s="55">
        <v>206257</v>
      </c>
      <c r="Y806" s="41">
        <v>0.38970450828343606</v>
      </c>
      <c r="Z806" s="41">
        <f t="shared" si="329"/>
        <v>944.30520000000001</v>
      </c>
      <c r="AA806" s="41">
        <f t="shared" si="330"/>
        <v>0</v>
      </c>
      <c r="AB806" s="41">
        <f t="shared" si="331"/>
        <v>0.426315</v>
      </c>
      <c r="AC806" s="41" t="str">
        <f t="shared" si="332"/>
        <v/>
      </c>
      <c r="AD806" s="41" t="str">
        <f t="shared" si="333"/>
        <v/>
      </c>
      <c r="AE806" s="41">
        <f t="shared" si="334"/>
        <v>504.31900000000002</v>
      </c>
      <c r="AF806" s="41">
        <f t="shared" si="335"/>
        <v>504.31900000000002</v>
      </c>
      <c r="AG806" s="41">
        <f t="shared" si="336"/>
        <v>0</v>
      </c>
      <c r="AH806" s="41" t="str">
        <f t="shared" si="337"/>
        <v/>
      </c>
      <c r="AI806" s="41" t="str">
        <f t="shared" si="338"/>
        <v/>
      </c>
      <c r="AJ806" s="41" t="str">
        <f t="shared" si="339"/>
        <v/>
      </c>
      <c r="AK806" s="41" t="str">
        <f t="shared" si="340"/>
        <v/>
      </c>
      <c r="AL806" s="44">
        <f t="shared" si="341"/>
        <v>504.32</v>
      </c>
      <c r="AM806" s="44">
        <f t="shared" si="342"/>
        <v>570.4</v>
      </c>
      <c r="AN806" s="40">
        <f t="shared" si="343"/>
        <v>0</v>
      </c>
      <c r="AO806" s="45">
        <f t="shared" si="344"/>
        <v>2.8574476651868366E-2</v>
      </c>
      <c r="AP806" s="40">
        <f t="shared" si="345"/>
        <v>0</v>
      </c>
      <c r="AQ806" s="41">
        <v>0</v>
      </c>
      <c r="AR806" s="40">
        <f t="shared" si="346"/>
        <v>0</v>
      </c>
      <c r="AS806" s="40">
        <f t="shared" si="347"/>
        <v>3570</v>
      </c>
      <c r="AT806" s="40">
        <f t="shared" si="348"/>
        <v>10312.85</v>
      </c>
      <c r="AU806" s="40">
        <f t="shared" si="349"/>
        <v>-3570</v>
      </c>
      <c r="AV806" s="46">
        <f t="shared" si="350"/>
        <v>0</v>
      </c>
      <c r="AW806" s="40">
        <f>AX806-AV806</f>
        <v>0</v>
      </c>
      <c r="AX806" s="59">
        <f>IF(D806&gt;AV806,AV806+(D806-AV806),AV806)</f>
        <v>0</v>
      </c>
    </row>
    <row r="807" spans="1:50" ht="15" customHeight="1" x14ac:dyDescent="0.25">
      <c r="A807" s="51">
        <v>82</v>
      </c>
      <c r="B807" s="51">
        <v>1900</v>
      </c>
      <c r="C807" s="52" t="s">
        <v>433</v>
      </c>
      <c r="D807" s="39">
        <v>56570</v>
      </c>
      <c r="E807" s="40">
        <v>0</v>
      </c>
      <c r="F807" s="41">
        <v>1796</v>
      </c>
      <c r="G807" s="40">
        <v>1798</v>
      </c>
      <c r="H807" s="42">
        <v>2.5870000000000002</v>
      </c>
      <c r="I807" s="41">
        <v>280</v>
      </c>
      <c r="J807" s="43">
        <f t="shared" si="325"/>
        <v>0.15570000000000001</v>
      </c>
      <c r="K807" s="41">
        <v>111</v>
      </c>
      <c r="L807" s="41">
        <v>762</v>
      </c>
      <c r="M807" s="41">
        <v>171</v>
      </c>
      <c r="N807" s="41">
        <f t="shared" si="324"/>
        <v>14.566899999999999</v>
      </c>
      <c r="O807" s="41">
        <f t="shared" si="326"/>
        <v>22.440899999999999</v>
      </c>
      <c r="P807" s="41">
        <v>962</v>
      </c>
      <c r="Q807" s="41">
        <v>1812</v>
      </c>
      <c r="R807" s="41">
        <v>2000</v>
      </c>
      <c r="S807" s="41">
        <v>1917</v>
      </c>
      <c r="T807" s="53">
        <v>1796</v>
      </c>
      <c r="U807" s="53">
        <f t="shared" si="327"/>
        <v>2000</v>
      </c>
      <c r="V807" s="44">
        <f t="shared" si="328"/>
        <v>10.1</v>
      </c>
      <c r="W807" s="54">
        <v>2850731</v>
      </c>
      <c r="X807" s="55">
        <v>1000447</v>
      </c>
      <c r="Y807" s="41">
        <v>2.9289904045887472</v>
      </c>
      <c r="Z807" s="41">
        <f t="shared" si="329"/>
        <v>613.18060000000003</v>
      </c>
      <c r="AA807" s="41">
        <f t="shared" si="330"/>
        <v>0</v>
      </c>
      <c r="AB807" s="41">
        <f t="shared" si="331"/>
        <v>0.426315</v>
      </c>
      <c r="AC807" s="41" t="str">
        <f t="shared" si="332"/>
        <v/>
      </c>
      <c r="AD807" s="41" t="str">
        <f t="shared" si="333"/>
        <v/>
      </c>
      <c r="AE807" s="41">
        <f t="shared" si="334"/>
        <v>1033.1659999999999</v>
      </c>
      <c r="AF807" s="41">
        <f t="shared" si="335"/>
        <v>630</v>
      </c>
      <c r="AG807" s="41">
        <f t="shared" si="336"/>
        <v>0</v>
      </c>
      <c r="AH807" s="41" t="str">
        <f t="shared" si="337"/>
        <v/>
      </c>
      <c r="AI807" s="41" t="str">
        <f t="shared" si="338"/>
        <v/>
      </c>
      <c r="AJ807" s="41" t="str">
        <f t="shared" si="339"/>
        <v/>
      </c>
      <c r="AK807" s="41" t="str">
        <f t="shared" si="340"/>
        <v/>
      </c>
      <c r="AL807" s="44">
        <f t="shared" si="341"/>
        <v>630</v>
      </c>
      <c r="AM807" s="44">
        <f t="shared" si="342"/>
        <v>712.55</v>
      </c>
      <c r="AN807" s="40">
        <f t="shared" si="343"/>
        <v>65856</v>
      </c>
      <c r="AO807" s="45">
        <f t="shared" si="344"/>
        <v>2.8574476651868366E-2</v>
      </c>
      <c r="AP807" s="40">
        <f t="shared" si="345"/>
        <v>265.34259018924968</v>
      </c>
      <c r="AQ807" s="41">
        <v>0</v>
      </c>
      <c r="AR807" s="40">
        <f t="shared" si="346"/>
        <v>56835</v>
      </c>
      <c r="AS807" s="40">
        <f t="shared" si="347"/>
        <v>17980</v>
      </c>
      <c r="AT807" s="40">
        <f t="shared" si="348"/>
        <v>50022.350000000006</v>
      </c>
      <c r="AU807" s="40">
        <f t="shared" si="349"/>
        <v>38590</v>
      </c>
      <c r="AV807" s="46">
        <f t="shared" si="350"/>
        <v>56835</v>
      </c>
      <c r="AW807" s="40">
        <f>AX807-AV807</f>
        <v>0</v>
      </c>
      <c r="AX807" s="59">
        <f>IF(D807&gt;AV807,AV807+(D807-AV807),AV807)</f>
        <v>56835</v>
      </c>
    </row>
    <row r="808" spans="1:50" ht="15" customHeight="1" x14ac:dyDescent="0.25">
      <c r="A808" s="51">
        <v>82</v>
      </c>
      <c r="B808" s="51">
        <v>2000</v>
      </c>
      <c r="C808" s="52" t="s">
        <v>430</v>
      </c>
      <c r="D808" s="39">
        <v>97215</v>
      </c>
      <c r="E808" s="40">
        <v>0</v>
      </c>
      <c r="F808" s="41">
        <v>1051</v>
      </c>
      <c r="G808" s="40">
        <v>1044</v>
      </c>
      <c r="H808" s="42">
        <v>2.2949999999999999</v>
      </c>
      <c r="I808" s="41">
        <v>129</v>
      </c>
      <c r="J808" s="43">
        <f t="shared" si="325"/>
        <v>0.1236</v>
      </c>
      <c r="K808" s="41">
        <v>83</v>
      </c>
      <c r="L808" s="41">
        <v>529</v>
      </c>
      <c r="M808" s="41">
        <v>199</v>
      </c>
      <c r="N808" s="41">
        <f t="shared" si="324"/>
        <v>15.690000000000001</v>
      </c>
      <c r="O808" s="41">
        <f t="shared" si="326"/>
        <v>37.618099999999998</v>
      </c>
      <c r="P808" s="41">
        <v>1111</v>
      </c>
      <c r="Q808" s="41">
        <v>1176</v>
      </c>
      <c r="R808" s="41">
        <v>1078</v>
      </c>
      <c r="S808" s="41">
        <v>1140</v>
      </c>
      <c r="T808" s="53">
        <v>1051</v>
      </c>
      <c r="U808" s="53">
        <f t="shared" si="327"/>
        <v>1176</v>
      </c>
      <c r="V808" s="44">
        <f t="shared" si="328"/>
        <v>11.22</v>
      </c>
      <c r="W808" s="54">
        <v>1425969</v>
      </c>
      <c r="X808" s="55">
        <v>566487</v>
      </c>
      <c r="Y808" s="41">
        <v>0.98461923375706761</v>
      </c>
      <c r="Z808" s="41">
        <f t="shared" si="329"/>
        <v>1067.4177</v>
      </c>
      <c r="AA808" s="41">
        <f t="shared" si="330"/>
        <v>0</v>
      </c>
      <c r="AB808" s="41">
        <f t="shared" si="331"/>
        <v>0.426315</v>
      </c>
      <c r="AC808" s="41" t="str">
        <f t="shared" si="332"/>
        <v/>
      </c>
      <c r="AD808" s="41" t="str">
        <f t="shared" si="333"/>
        <v/>
      </c>
      <c r="AE808" s="41">
        <f t="shared" si="334"/>
        <v>756.44799999999998</v>
      </c>
      <c r="AF808" s="41">
        <f t="shared" si="335"/>
        <v>630</v>
      </c>
      <c r="AG808" s="41">
        <f t="shared" si="336"/>
        <v>0</v>
      </c>
      <c r="AH808" s="41" t="str">
        <f t="shared" si="337"/>
        <v/>
      </c>
      <c r="AI808" s="41" t="str">
        <f t="shared" si="338"/>
        <v/>
      </c>
      <c r="AJ808" s="41" t="str">
        <f t="shared" si="339"/>
        <v/>
      </c>
      <c r="AK808" s="41" t="str">
        <f t="shared" si="340"/>
        <v/>
      </c>
      <c r="AL808" s="44">
        <f t="shared" si="341"/>
        <v>630</v>
      </c>
      <c r="AM808" s="44">
        <f t="shared" si="342"/>
        <v>712.55</v>
      </c>
      <c r="AN808" s="40">
        <f t="shared" si="343"/>
        <v>135990</v>
      </c>
      <c r="AO808" s="45">
        <f t="shared" si="344"/>
        <v>2.8574476651868366E-2</v>
      </c>
      <c r="AP808" s="40">
        <f t="shared" si="345"/>
        <v>1107.9753321761959</v>
      </c>
      <c r="AQ808" s="41">
        <v>0</v>
      </c>
      <c r="AR808" s="40">
        <f t="shared" si="346"/>
        <v>98323</v>
      </c>
      <c r="AS808" s="40">
        <f t="shared" si="347"/>
        <v>10440</v>
      </c>
      <c r="AT808" s="40">
        <f t="shared" si="348"/>
        <v>28324.350000000002</v>
      </c>
      <c r="AU808" s="40">
        <f t="shared" si="349"/>
        <v>86775</v>
      </c>
      <c r="AV808" s="46">
        <f t="shared" si="350"/>
        <v>98323</v>
      </c>
      <c r="AW808" s="40">
        <f>AX808-AV808</f>
        <v>0</v>
      </c>
      <c r="AX808" s="59">
        <f>IF(D808&gt;AV808,AV808+(D808-AV808),AV808)</f>
        <v>98323</v>
      </c>
    </row>
    <row r="809" spans="1:50" ht="15" customHeight="1" x14ac:dyDescent="0.25">
      <c r="A809" s="51">
        <v>82</v>
      </c>
      <c r="B809" s="51">
        <v>2100</v>
      </c>
      <c r="C809" s="52" t="s">
        <v>621</v>
      </c>
      <c r="D809" s="39">
        <v>0</v>
      </c>
      <c r="E809" s="40">
        <v>0</v>
      </c>
      <c r="F809" s="41">
        <v>408</v>
      </c>
      <c r="G809" s="40">
        <v>413</v>
      </c>
      <c r="H809" s="42">
        <v>2.7909999999999999</v>
      </c>
      <c r="I809" s="41">
        <v>72</v>
      </c>
      <c r="J809" s="43">
        <f t="shared" si="325"/>
        <v>0.17430000000000001</v>
      </c>
      <c r="K809" s="41">
        <v>7</v>
      </c>
      <c r="L809" s="41">
        <v>164</v>
      </c>
      <c r="M809" s="41">
        <v>35</v>
      </c>
      <c r="N809" s="41">
        <f t="shared" si="324"/>
        <v>4.2683</v>
      </c>
      <c r="O809" s="41">
        <f t="shared" si="326"/>
        <v>21.3415</v>
      </c>
      <c r="P809" s="41">
        <v>138</v>
      </c>
      <c r="Q809" s="41">
        <v>267</v>
      </c>
      <c r="R809" s="41">
        <v>436</v>
      </c>
      <c r="S809" s="41">
        <v>421</v>
      </c>
      <c r="T809" s="57">
        <v>408</v>
      </c>
      <c r="U809" s="53">
        <f t="shared" si="327"/>
        <v>436</v>
      </c>
      <c r="V809" s="44">
        <f t="shared" si="328"/>
        <v>5.28</v>
      </c>
      <c r="W809" s="54">
        <v>608281</v>
      </c>
      <c r="X809" s="55">
        <v>59997</v>
      </c>
      <c r="Y809" s="41">
        <v>0.95058316872510606</v>
      </c>
      <c r="Z809" s="41">
        <f t="shared" si="329"/>
        <v>429.21019999999999</v>
      </c>
      <c r="AA809" s="41">
        <f t="shared" si="330"/>
        <v>0</v>
      </c>
      <c r="AB809" s="41">
        <f t="shared" si="331"/>
        <v>0.426315</v>
      </c>
      <c r="AC809" s="41" t="str">
        <f t="shared" si="332"/>
        <v/>
      </c>
      <c r="AD809" s="41" t="str">
        <f t="shared" si="333"/>
        <v/>
      </c>
      <c r="AE809" s="41">
        <f t="shared" si="334"/>
        <v>524.87099999999998</v>
      </c>
      <c r="AF809" s="41">
        <f t="shared" si="335"/>
        <v>524.87099999999998</v>
      </c>
      <c r="AG809" s="41">
        <f t="shared" si="336"/>
        <v>0</v>
      </c>
      <c r="AH809" s="41" t="str">
        <f t="shared" si="337"/>
        <v/>
      </c>
      <c r="AI809" s="41" t="str">
        <f t="shared" si="338"/>
        <v/>
      </c>
      <c r="AJ809" s="41" t="str">
        <f t="shared" si="339"/>
        <v/>
      </c>
      <c r="AK809" s="41" t="str">
        <f t="shared" si="340"/>
        <v/>
      </c>
      <c r="AL809" s="44">
        <f t="shared" si="341"/>
        <v>524.87</v>
      </c>
      <c r="AM809" s="44">
        <f t="shared" si="342"/>
        <v>593.65</v>
      </c>
      <c r="AN809" s="40">
        <f t="shared" si="343"/>
        <v>0</v>
      </c>
      <c r="AO809" s="45">
        <f t="shared" si="344"/>
        <v>2.8574476651868366E-2</v>
      </c>
      <c r="AP809" s="40">
        <f t="shared" si="345"/>
        <v>0</v>
      </c>
      <c r="AQ809" s="41">
        <v>0</v>
      </c>
      <c r="AR809" s="40">
        <f t="shared" si="346"/>
        <v>0</v>
      </c>
      <c r="AS809" s="40">
        <f t="shared" si="347"/>
        <v>4130</v>
      </c>
      <c r="AT809" s="40">
        <f t="shared" si="348"/>
        <v>2999.8500000000004</v>
      </c>
      <c r="AU809" s="40">
        <f t="shared" si="349"/>
        <v>-3000</v>
      </c>
      <c r="AV809" s="46">
        <f t="shared" si="350"/>
        <v>0</v>
      </c>
      <c r="AW809" s="40">
        <f>AX809-AV809</f>
        <v>0</v>
      </c>
      <c r="AX809" s="59">
        <f>IF(D809&gt;AV809,AV809+(D809-AV809),AV809)</f>
        <v>0</v>
      </c>
    </row>
    <row r="810" spans="1:50" ht="15" customHeight="1" x14ac:dyDescent="0.25">
      <c r="A810" s="51">
        <v>82</v>
      </c>
      <c r="B810" s="51">
        <v>2200</v>
      </c>
      <c r="C810" s="52" t="s">
        <v>170</v>
      </c>
      <c r="D810" s="39">
        <v>0</v>
      </c>
      <c r="E810" s="40">
        <v>0</v>
      </c>
      <c r="F810" s="41">
        <v>34589</v>
      </c>
      <c r="G810" s="40">
        <v>37795</v>
      </c>
      <c r="H810" s="42">
        <v>2.9329999999999998</v>
      </c>
      <c r="I810" s="41">
        <v>9128</v>
      </c>
      <c r="J810" s="43">
        <f t="shared" si="325"/>
        <v>0.24149999999999999</v>
      </c>
      <c r="K810" s="41">
        <v>132</v>
      </c>
      <c r="L810" s="41">
        <v>12643</v>
      </c>
      <c r="M810" s="41">
        <v>2800</v>
      </c>
      <c r="N810" s="41">
        <f t="shared" si="324"/>
        <v>1.0441</v>
      </c>
      <c r="O810" s="41">
        <f t="shared" si="326"/>
        <v>22.146599999999999</v>
      </c>
      <c r="P810" s="41">
        <v>13419</v>
      </c>
      <c r="Q810" s="41">
        <v>18994</v>
      </c>
      <c r="R810" s="41">
        <v>22935</v>
      </c>
      <c r="S810" s="41">
        <v>30582</v>
      </c>
      <c r="T810" s="53">
        <v>34589</v>
      </c>
      <c r="U810" s="53">
        <f t="shared" si="327"/>
        <v>34589</v>
      </c>
      <c r="V810" s="44">
        <f t="shared" si="328"/>
        <v>0</v>
      </c>
      <c r="W810" s="54">
        <v>45776221</v>
      </c>
      <c r="X810" s="55">
        <v>16914434</v>
      </c>
      <c r="Y810" s="41">
        <v>37.486853993145914</v>
      </c>
      <c r="Z810" s="41">
        <f t="shared" si="329"/>
        <v>922.69680000000005</v>
      </c>
      <c r="AA810" s="41">
        <f t="shared" si="330"/>
        <v>0</v>
      </c>
      <c r="AB810" s="41">
        <f t="shared" si="331"/>
        <v>0.426315</v>
      </c>
      <c r="AC810" s="41" t="str">
        <f t="shared" si="332"/>
        <v/>
      </c>
      <c r="AD810" s="41" t="str">
        <f t="shared" si="333"/>
        <v/>
      </c>
      <c r="AE810" s="41" t="str">
        <f t="shared" si="334"/>
        <v/>
      </c>
      <c r="AF810" s="41" t="str">
        <f t="shared" si="335"/>
        <v/>
      </c>
      <c r="AG810" s="41">
        <f t="shared" si="336"/>
        <v>0</v>
      </c>
      <c r="AH810" s="41">
        <f t="shared" si="337"/>
        <v>422.21712570499994</v>
      </c>
      <c r="AI810" s="41" t="str">
        <f t="shared" si="338"/>
        <v/>
      </c>
      <c r="AJ810" s="41" t="str">
        <f t="shared" si="339"/>
        <v/>
      </c>
      <c r="AK810" s="41" t="str">
        <f t="shared" si="340"/>
        <v/>
      </c>
      <c r="AL810" s="44">
        <f t="shared" si="341"/>
        <v>422.22</v>
      </c>
      <c r="AM810" s="44">
        <f t="shared" si="342"/>
        <v>477.54</v>
      </c>
      <c r="AN810" s="40">
        <f t="shared" si="343"/>
        <v>0</v>
      </c>
      <c r="AO810" s="45">
        <f t="shared" si="344"/>
        <v>2.8574476651868366E-2</v>
      </c>
      <c r="AP810" s="40">
        <f t="shared" si="345"/>
        <v>0</v>
      </c>
      <c r="AQ810" s="41">
        <v>0</v>
      </c>
      <c r="AR810" s="40">
        <f t="shared" si="346"/>
        <v>0</v>
      </c>
      <c r="AS810" s="40">
        <f t="shared" si="347"/>
        <v>377950</v>
      </c>
      <c r="AT810" s="40">
        <f t="shared" si="348"/>
        <v>845721.70000000007</v>
      </c>
      <c r="AU810" s="40">
        <f t="shared" si="349"/>
        <v>-377950</v>
      </c>
      <c r="AV810" s="46">
        <f t="shared" si="350"/>
        <v>0</v>
      </c>
      <c r="AW810" s="40">
        <f>AX810-AV810</f>
        <v>0</v>
      </c>
      <c r="AX810" s="59">
        <f>IF(D810&gt;AV810,AV810+(D810-AV810),AV810)</f>
        <v>0</v>
      </c>
    </row>
    <row r="811" spans="1:50" ht="15" customHeight="1" x14ac:dyDescent="0.25">
      <c r="A811" s="51">
        <v>82</v>
      </c>
      <c r="B811" s="51">
        <v>2500</v>
      </c>
      <c r="C811" s="52" t="s">
        <v>840</v>
      </c>
      <c r="D811" s="39">
        <v>0</v>
      </c>
      <c r="E811" s="40">
        <v>0</v>
      </c>
      <c r="F811" s="41">
        <v>61961</v>
      </c>
      <c r="G811" s="40">
        <v>71616</v>
      </c>
      <c r="H811" s="42">
        <v>2.6859999999999999</v>
      </c>
      <c r="I811" s="41">
        <v>25404</v>
      </c>
      <c r="J811" s="43">
        <f t="shared" si="325"/>
        <v>0.35470000000000002</v>
      </c>
      <c r="K811" s="41">
        <v>231</v>
      </c>
      <c r="L811" s="41">
        <v>25960</v>
      </c>
      <c r="M811" s="41">
        <v>1712</v>
      </c>
      <c r="N811" s="41">
        <f t="shared" si="324"/>
        <v>0.88979999999999992</v>
      </c>
      <c r="O811" s="41">
        <f t="shared" si="326"/>
        <v>6.5948000000000011</v>
      </c>
      <c r="P811" s="41">
        <v>6184</v>
      </c>
      <c r="Q811" s="41">
        <v>10297</v>
      </c>
      <c r="R811" s="41">
        <v>20075</v>
      </c>
      <c r="S811" s="41">
        <v>46463</v>
      </c>
      <c r="T811" s="53">
        <v>61961</v>
      </c>
      <c r="U811" s="53">
        <f t="shared" si="327"/>
        <v>61961</v>
      </c>
      <c r="V811" s="44">
        <f t="shared" si="328"/>
        <v>0</v>
      </c>
      <c r="W811" s="54">
        <v>120051217</v>
      </c>
      <c r="X811" s="55">
        <v>37664710</v>
      </c>
      <c r="Y811" s="41">
        <v>35.553207968531126</v>
      </c>
      <c r="Z811" s="41">
        <f t="shared" si="329"/>
        <v>1742.7682</v>
      </c>
      <c r="AA811" s="41">
        <f t="shared" si="330"/>
        <v>0</v>
      </c>
      <c r="AB811" s="41">
        <f t="shared" si="331"/>
        <v>0.426315</v>
      </c>
      <c r="AC811" s="41" t="str">
        <f t="shared" si="332"/>
        <v/>
      </c>
      <c r="AD811" s="41" t="str">
        <f t="shared" si="333"/>
        <v/>
      </c>
      <c r="AE811" s="41" t="str">
        <f t="shared" si="334"/>
        <v/>
      </c>
      <c r="AF811" s="41" t="str">
        <f t="shared" si="335"/>
        <v/>
      </c>
      <c r="AG811" s="41">
        <f t="shared" si="336"/>
        <v>0</v>
      </c>
      <c r="AH811" s="41">
        <f t="shared" si="337"/>
        <v>432.33289531499997</v>
      </c>
      <c r="AI811" s="41" t="str">
        <f t="shared" si="338"/>
        <v/>
      </c>
      <c r="AJ811" s="41" t="str">
        <f t="shared" si="339"/>
        <v/>
      </c>
      <c r="AK811" s="41" t="str">
        <f t="shared" si="340"/>
        <v/>
      </c>
      <c r="AL811" s="44">
        <f t="shared" si="341"/>
        <v>432.33</v>
      </c>
      <c r="AM811" s="44">
        <f t="shared" si="342"/>
        <v>488.98</v>
      </c>
      <c r="AN811" s="40">
        <f t="shared" si="343"/>
        <v>0</v>
      </c>
      <c r="AO811" s="45">
        <f t="shared" si="344"/>
        <v>2.8574476651868366E-2</v>
      </c>
      <c r="AP811" s="40">
        <f t="shared" si="345"/>
        <v>0</v>
      </c>
      <c r="AQ811" s="41">
        <v>0</v>
      </c>
      <c r="AR811" s="40">
        <f t="shared" si="346"/>
        <v>0</v>
      </c>
      <c r="AS811" s="40">
        <f t="shared" si="347"/>
        <v>716160</v>
      </c>
      <c r="AT811" s="40">
        <f t="shared" si="348"/>
        <v>1883235.5</v>
      </c>
      <c r="AU811" s="40">
        <f t="shared" si="349"/>
        <v>-716160</v>
      </c>
      <c r="AV811" s="46">
        <f t="shared" si="350"/>
        <v>0</v>
      </c>
      <c r="AW811" s="40">
        <f>AX811-AV811</f>
        <v>0</v>
      </c>
      <c r="AX811" s="59">
        <f>IF(D811&gt;AV811,AV811+(D811-AV811),AV811)</f>
        <v>0</v>
      </c>
    </row>
    <row r="812" spans="1:50" ht="15" customHeight="1" x14ac:dyDescent="0.25">
      <c r="A812" s="51">
        <v>82</v>
      </c>
      <c r="B812" s="51">
        <v>2600</v>
      </c>
      <c r="C812" s="52" t="s">
        <v>583</v>
      </c>
      <c r="D812" s="39">
        <v>262721</v>
      </c>
      <c r="E812" s="40">
        <v>0</v>
      </c>
      <c r="F812" s="41">
        <v>27378</v>
      </c>
      <c r="G812" s="40">
        <v>27930</v>
      </c>
      <c r="H812" s="42">
        <v>2.4500000000000002</v>
      </c>
      <c r="I812" s="41">
        <v>11135</v>
      </c>
      <c r="J812" s="43">
        <f t="shared" si="325"/>
        <v>0.3987</v>
      </c>
      <c r="K812" s="41">
        <v>281</v>
      </c>
      <c r="L812" s="41">
        <v>11652</v>
      </c>
      <c r="M812" s="41">
        <v>1677</v>
      </c>
      <c r="N812" s="41">
        <f t="shared" si="324"/>
        <v>2.4116</v>
      </c>
      <c r="O812" s="41">
        <f t="shared" si="326"/>
        <v>14.3924</v>
      </c>
      <c r="P812" s="41">
        <v>7795</v>
      </c>
      <c r="Q812" s="41">
        <v>12123</v>
      </c>
      <c r="R812" s="41">
        <v>18374</v>
      </c>
      <c r="S812" s="41">
        <v>26653</v>
      </c>
      <c r="T812" s="53">
        <v>27378</v>
      </c>
      <c r="U812" s="53">
        <f t="shared" si="327"/>
        <v>27378</v>
      </c>
      <c r="V812" s="44">
        <f t="shared" si="328"/>
        <v>0</v>
      </c>
      <c r="W812" s="54">
        <v>35459786</v>
      </c>
      <c r="X812" s="55">
        <v>12833414</v>
      </c>
      <c r="Y812" s="41">
        <v>11.288082415825865</v>
      </c>
      <c r="Z812" s="41">
        <f t="shared" si="329"/>
        <v>2425.3897999999999</v>
      </c>
      <c r="AA812" s="41">
        <f t="shared" si="330"/>
        <v>0</v>
      </c>
      <c r="AB812" s="41">
        <f t="shared" si="331"/>
        <v>0.426315</v>
      </c>
      <c r="AC812" s="41" t="str">
        <f t="shared" si="332"/>
        <v/>
      </c>
      <c r="AD812" s="41" t="str">
        <f t="shared" si="333"/>
        <v/>
      </c>
      <c r="AE812" s="41" t="str">
        <f t="shared" si="334"/>
        <v/>
      </c>
      <c r="AF812" s="41" t="str">
        <f t="shared" si="335"/>
        <v/>
      </c>
      <c r="AG812" s="41">
        <f t="shared" si="336"/>
        <v>0</v>
      </c>
      <c r="AH812" s="41">
        <f t="shared" si="337"/>
        <v>454.51573889499997</v>
      </c>
      <c r="AI812" s="41" t="str">
        <f t="shared" si="338"/>
        <v/>
      </c>
      <c r="AJ812" s="41" t="str">
        <f t="shared" si="339"/>
        <v/>
      </c>
      <c r="AK812" s="41" t="str">
        <f t="shared" si="340"/>
        <v/>
      </c>
      <c r="AL812" s="44">
        <f t="shared" si="341"/>
        <v>454.52</v>
      </c>
      <c r="AM812" s="44">
        <f t="shared" si="342"/>
        <v>514.08000000000004</v>
      </c>
      <c r="AN812" s="40">
        <f t="shared" si="343"/>
        <v>0</v>
      </c>
      <c r="AO812" s="45">
        <f t="shared" si="344"/>
        <v>2.8574476651868366E-2</v>
      </c>
      <c r="AP812" s="40">
        <f t="shared" si="345"/>
        <v>-7507.1150804555091</v>
      </c>
      <c r="AQ812" s="41">
        <v>0</v>
      </c>
      <c r="AR812" s="40">
        <f t="shared" si="346"/>
        <v>0</v>
      </c>
      <c r="AS812" s="40">
        <f t="shared" si="347"/>
        <v>279300</v>
      </c>
      <c r="AT812" s="40">
        <f t="shared" si="348"/>
        <v>641670.70000000007</v>
      </c>
      <c r="AU812" s="40">
        <f t="shared" si="349"/>
        <v>-16579</v>
      </c>
      <c r="AV812" s="46">
        <f t="shared" si="350"/>
        <v>0</v>
      </c>
      <c r="AW812" s="40">
        <f>AX812-AV812</f>
        <v>262721</v>
      </c>
      <c r="AX812" s="59">
        <f>IF(D812&gt;AV812,AV812+(D812-AV812),AV812)</f>
        <v>262721</v>
      </c>
    </row>
    <row r="813" spans="1:50" ht="15" customHeight="1" x14ac:dyDescent="0.25">
      <c r="A813" s="51">
        <v>82</v>
      </c>
      <c r="B813" s="51">
        <v>2700</v>
      </c>
      <c r="C813" s="52" t="s">
        <v>314</v>
      </c>
      <c r="D813" s="39">
        <v>0</v>
      </c>
      <c r="E813" s="40">
        <v>0</v>
      </c>
      <c r="F813" s="41">
        <v>4096</v>
      </c>
      <c r="G813" s="40">
        <v>4064</v>
      </c>
      <c r="H813" s="42">
        <v>2.7160000000000002</v>
      </c>
      <c r="I813" s="41">
        <v>643</v>
      </c>
      <c r="J813" s="43">
        <f t="shared" si="325"/>
        <v>0.15820000000000001</v>
      </c>
      <c r="K813" s="41">
        <v>253</v>
      </c>
      <c r="L813" s="41">
        <v>1630</v>
      </c>
      <c r="M813" s="41">
        <v>343</v>
      </c>
      <c r="N813" s="41">
        <f t="shared" si="324"/>
        <v>15.5215</v>
      </c>
      <c r="O813" s="41">
        <f t="shared" si="326"/>
        <v>21.042899999999999</v>
      </c>
      <c r="P813" s="41">
        <v>1853</v>
      </c>
      <c r="Q813" s="41">
        <v>3083</v>
      </c>
      <c r="R813" s="41">
        <v>3778</v>
      </c>
      <c r="S813" s="41">
        <v>4026</v>
      </c>
      <c r="T813" s="53">
        <v>4096</v>
      </c>
      <c r="U813" s="53">
        <f t="shared" si="327"/>
        <v>4096</v>
      </c>
      <c r="V813" s="44">
        <f t="shared" si="328"/>
        <v>0.78</v>
      </c>
      <c r="W813" s="54">
        <v>10046291</v>
      </c>
      <c r="X813" s="55">
        <v>1283158</v>
      </c>
      <c r="Y813" s="41">
        <v>26.523025203205574</v>
      </c>
      <c r="Z813" s="41">
        <f t="shared" si="329"/>
        <v>154.43190000000001</v>
      </c>
      <c r="AA813" s="41">
        <f t="shared" si="330"/>
        <v>0</v>
      </c>
      <c r="AB813" s="41">
        <f t="shared" si="331"/>
        <v>0.426315</v>
      </c>
      <c r="AC813" s="41" t="str">
        <f t="shared" si="332"/>
        <v/>
      </c>
      <c r="AD813" s="41" t="str">
        <f t="shared" si="333"/>
        <v/>
      </c>
      <c r="AE813" s="41" t="str">
        <f t="shared" si="334"/>
        <v/>
      </c>
      <c r="AF813" s="41" t="str">
        <f t="shared" si="335"/>
        <v/>
      </c>
      <c r="AG813" s="41">
        <f t="shared" si="336"/>
        <v>592.8644806499999</v>
      </c>
      <c r="AH813" s="41" t="str">
        <f t="shared" si="337"/>
        <v/>
      </c>
      <c r="AI813" s="41" t="str">
        <f t="shared" si="338"/>
        <v/>
      </c>
      <c r="AJ813" s="41" t="str">
        <f t="shared" si="339"/>
        <v/>
      </c>
      <c r="AK813" s="41" t="str">
        <f t="shared" si="340"/>
        <v/>
      </c>
      <c r="AL813" s="44">
        <f t="shared" si="341"/>
        <v>592.86</v>
      </c>
      <c r="AM813" s="44">
        <f t="shared" si="342"/>
        <v>670.54</v>
      </c>
      <c r="AN813" s="40">
        <f t="shared" si="343"/>
        <v>0</v>
      </c>
      <c r="AO813" s="45">
        <f t="shared" si="344"/>
        <v>2.8574476651868366E-2</v>
      </c>
      <c r="AP813" s="40">
        <f t="shared" si="345"/>
        <v>0</v>
      </c>
      <c r="AQ813" s="41">
        <v>0</v>
      </c>
      <c r="AR813" s="40">
        <f t="shared" si="346"/>
        <v>0</v>
      </c>
      <c r="AS813" s="40">
        <f t="shared" si="347"/>
        <v>40640</v>
      </c>
      <c r="AT813" s="40">
        <f t="shared" si="348"/>
        <v>64157.9</v>
      </c>
      <c r="AU813" s="40">
        <f t="shared" si="349"/>
        <v>-40640</v>
      </c>
      <c r="AV813" s="46">
        <f t="shared" si="350"/>
        <v>0</v>
      </c>
      <c r="AW813" s="40">
        <f>AX813-AV813</f>
        <v>0</v>
      </c>
      <c r="AX813" s="59">
        <f>IF(D813&gt;AV813,AV813+(D813-AV813),AV813)</f>
        <v>0</v>
      </c>
    </row>
    <row r="814" spans="1:50" ht="15" customHeight="1" x14ac:dyDescent="0.25">
      <c r="A814" s="51">
        <v>83</v>
      </c>
      <c r="B814" s="51">
        <v>100</v>
      </c>
      <c r="C814" s="52" t="s">
        <v>110</v>
      </c>
      <c r="D814" s="39">
        <v>213699</v>
      </c>
      <c r="E814" s="40">
        <v>0</v>
      </c>
      <c r="F814" s="41">
        <v>586</v>
      </c>
      <c r="G814" s="40">
        <v>566</v>
      </c>
      <c r="H814" s="42">
        <v>2.6080000000000001</v>
      </c>
      <c r="I814" s="41">
        <v>288</v>
      </c>
      <c r="J814" s="43">
        <f t="shared" si="325"/>
        <v>0.50880000000000003</v>
      </c>
      <c r="K814" s="41">
        <v>86</v>
      </c>
      <c r="L814" s="41">
        <v>226</v>
      </c>
      <c r="M814" s="41">
        <v>73</v>
      </c>
      <c r="N814" s="41">
        <f t="shared" si="324"/>
        <v>38.053100000000001</v>
      </c>
      <c r="O814" s="41">
        <f t="shared" si="326"/>
        <v>32.300899999999999</v>
      </c>
      <c r="P814" s="41">
        <v>619</v>
      </c>
      <c r="Q814" s="41">
        <v>634</v>
      </c>
      <c r="R814" s="41">
        <v>509</v>
      </c>
      <c r="S814" s="41">
        <v>564</v>
      </c>
      <c r="T814" s="57">
        <v>586</v>
      </c>
      <c r="U814" s="53">
        <f t="shared" si="327"/>
        <v>634</v>
      </c>
      <c r="V814" s="44">
        <f t="shared" si="328"/>
        <v>10.73</v>
      </c>
      <c r="W814" s="54">
        <v>139854</v>
      </c>
      <c r="X814" s="55">
        <v>178962</v>
      </c>
      <c r="Y814" s="41">
        <v>0.44610206688216314</v>
      </c>
      <c r="Z814" s="41">
        <f t="shared" si="329"/>
        <v>1313.6007</v>
      </c>
      <c r="AA814" s="41">
        <f t="shared" si="330"/>
        <v>0</v>
      </c>
      <c r="AB814" s="41">
        <f t="shared" si="331"/>
        <v>0.426315</v>
      </c>
      <c r="AC814" s="41" t="str">
        <f t="shared" si="332"/>
        <v/>
      </c>
      <c r="AD814" s="41" t="str">
        <f t="shared" si="333"/>
        <v/>
      </c>
      <c r="AE814" s="41">
        <f t="shared" si="334"/>
        <v>581.02199999999993</v>
      </c>
      <c r="AF814" s="41">
        <f t="shared" si="335"/>
        <v>581.02199999999993</v>
      </c>
      <c r="AG814" s="41">
        <f t="shared" si="336"/>
        <v>0</v>
      </c>
      <c r="AH814" s="41" t="str">
        <f t="shared" si="337"/>
        <v/>
      </c>
      <c r="AI814" s="41" t="str">
        <f t="shared" si="338"/>
        <v/>
      </c>
      <c r="AJ814" s="41" t="str">
        <f t="shared" si="339"/>
        <v/>
      </c>
      <c r="AK814" s="41" t="str">
        <f t="shared" si="340"/>
        <v/>
      </c>
      <c r="AL814" s="44">
        <f t="shared" si="341"/>
        <v>581.02</v>
      </c>
      <c r="AM814" s="44">
        <f t="shared" si="342"/>
        <v>657.15</v>
      </c>
      <c r="AN814" s="40">
        <f t="shared" si="343"/>
        <v>312325</v>
      </c>
      <c r="AO814" s="45">
        <f t="shared" si="344"/>
        <v>2.8574476651868366E-2</v>
      </c>
      <c r="AP814" s="40">
        <f t="shared" si="345"/>
        <v>2818.1863342671695</v>
      </c>
      <c r="AQ814" s="41">
        <v>0</v>
      </c>
      <c r="AR814" s="40">
        <f t="shared" si="346"/>
        <v>216517</v>
      </c>
      <c r="AS814" s="40">
        <f t="shared" si="347"/>
        <v>5660</v>
      </c>
      <c r="AT814" s="40">
        <f t="shared" si="348"/>
        <v>8948.1</v>
      </c>
      <c r="AU814" s="40">
        <f t="shared" si="349"/>
        <v>208039</v>
      </c>
      <c r="AV814" s="46">
        <f t="shared" si="350"/>
        <v>216517</v>
      </c>
      <c r="AW814" s="40">
        <f>AX814-AV814</f>
        <v>0</v>
      </c>
      <c r="AX814" s="59">
        <f>IF(D814&gt;AV814,AV814+(D814-AV814),AV814)</f>
        <v>216517</v>
      </c>
    </row>
    <row r="815" spans="1:50" ht="15" customHeight="1" x14ac:dyDescent="0.25">
      <c r="A815" s="51">
        <v>83</v>
      </c>
      <c r="B815" s="51">
        <v>200</v>
      </c>
      <c r="C815" s="52" t="s">
        <v>185</v>
      </c>
      <c r="D815" s="39">
        <v>33371</v>
      </c>
      <c r="E815" s="40">
        <v>0</v>
      </c>
      <c r="F815" s="41">
        <v>108</v>
      </c>
      <c r="G815" s="40">
        <v>99</v>
      </c>
      <c r="H815" s="42">
        <v>2.1520000000000001</v>
      </c>
      <c r="I815" s="41">
        <v>17</v>
      </c>
      <c r="J815" s="43">
        <f t="shared" si="325"/>
        <v>0.17169999999999999</v>
      </c>
      <c r="K815" s="41">
        <v>34</v>
      </c>
      <c r="L815" s="41">
        <v>54</v>
      </c>
      <c r="M815" s="41">
        <v>17</v>
      </c>
      <c r="N815" s="41">
        <f t="shared" si="324"/>
        <v>62.963000000000001</v>
      </c>
      <c r="O815" s="41">
        <f t="shared" si="326"/>
        <v>31.4815</v>
      </c>
      <c r="P815" s="41">
        <v>179</v>
      </c>
      <c r="Q815" s="41">
        <v>139</v>
      </c>
      <c r="R815" s="41">
        <v>128</v>
      </c>
      <c r="S815" s="41">
        <v>137</v>
      </c>
      <c r="T815" s="57">
        <v>108</v>
      </c>
      <c r="U815" s="53">
        <f t="shared" si="327"/>
        <v>179</v>
      </c>
      <c r="V815" s="44">
        <f t="shared" si="328"/>
        <v>44.69</v>
      </c>
      <c r="W815" s="54">
        <v>28534</v>
      </c>
      <c r="X815" s="55">
        <v>55060</v>
      </c>
      <c r="Y815" s="41">
        <v>0.35028888164732808</v>
      </c>
      <c r="Z815" s="41">
        <f t="shared" si="329"/>
        <v>308.31700000000001</v>
      </c>
      <c r="AA815" s="41">
        <f t="shared" si="330"/>
        <v>0</v>
      </c>
      <c r="AB815" s="41">
        <f t="shared" si="331"/>
        <v>0.426315</v>
      </c>
      <c r="AC815" s="41" t="str">
        <f t="shared" si="332"/>
        <v/>
      </c>
      <c r="AD815" s="41" t="str">
        <f t="shared" si="333"/>
        <v/>
      </c>
      <c r="AE815" s="41">
        <f t="shared" si="334"/>
        <v>410</v>
      </c>
      <c r="AF815" s="41">
        <f t="shared" si="335"/>
        <v>410</v>
      </c>
      <c r="AG815" s="41">
        <f t="shared" si="336"/>
        <v>0</v>
      </c>
      <c r="AH815" s="41" t="str">
        <f t="shared" si="337"/>
        <v/>
      </c>
      <c r="AI815" s="41" t="str">
        <f t="shared" si="338"/>
        <v/>
      </c>
      <c r="AJ815" s="41" t="str">
        <f t="shared" si="339"/>
        <v/>
      </c>
      <c r="AK815" s="41" t="str">
        <f t="shared" si="340"/>
        <v/>
      </c>
      <c r="AL815" s="44">
        <f t="shared" si="341"/>
        <v>410</v>
      </c>
      <c r="AM815" s="44">
        <f t="shared" si="342"/>
        <v>463.72</v>
      </c>
      <c r="AN815" s="40">
        <f t="shared" si="343"/>
        <v>33744</v>
      </c>
      <c r="AO815" s="45">
        <f t="shared" si="344"/>
        <v>2.8574476651868366E-2</v>
      </c>
      <c r="AP815" s="40">
        <f t="shared" si="345"/>
        <v>10.658279791146901</v>
      </c>
      <c r="AQ815" s="41">
        <v>0</v>
      </c>
      <c r="AR815" s="40">
        <f t="shared" si="346"/>
        <v>33382</v>
      </c>
      <c r="AS815" s="40">
        <f t="shared" si="347"/>
        <v>990</v>
      </c>
      <c r="AT815" s="40">
        <f t="shared" si="348"/>
        <v>2753</v>
      </c>
      <c r="AU815" s="40">
        <f t="shared" si="349"/>
        <v>32381</v>
      </c>
      <c r="AV815" s="46">
        <f t="shared" si="350"/>
        <v>33382</v>
      </c>
      <c r="AW815" s="40">
        <f>AX815-AV815</f>
        <v>0</v>
      </c>
      <c r="AX815" s="59">
        <f>IF(D815&gt;AV815,AV815+(D815-AV815),AV815)</f>
        <v>33382</v>
      </c>
    </row>
    <row r="816" spans="1:50" ht="15" customHeight="1" x14ac:dyDescent="0.25">
      <c r="A816" s="51">
        <v>83</v>
      </c>
      <c r="B816" s="51">
        <v>300</v>
      </c>
      <c r="C816" s="52" t="s">
        <v>442</v>
      </c>
      <c r="D816" s="39">
        <v>18970</v>
      </c>
      <c r="E816" s="40">
        <v>0</v>
      </c>
      <c r="F816" s="41">
        <v>87</v>
      </c>
      <c r="G816" s="40">
        <v>92</v>
      </c>
      <c r="H816" s="42">
        <v>2.14</v>
      </c>
      <c r="I816" s="41">
        <v>51</v>
      </c>
      <c r="J816" s="43">
        <f t="shared" si="325"/>
        <v>0.55430000000000001</v>
      </c>
      <c r="K816" s="41">
        <v>19</v>
      </c>
      <c r="L816" s="41">
        <v>43</v>
      </c>
      <c r="M816" s="41">
        <v>24</v>
      </c>
      <c r="N816" s="41">
        <f t="shared" si="324"/>
        <v>44.186</v>
      </c>
      <c r="O816" s="41">
        <f t="shared" si="326"/>
        <v>55.814</v>
      </c>
      <c r="P816" s="41">
        <v>132</v>
      </c>
      <c r="Q816" s="41">
        <v>115</v>
      </c>
      <c r="R816" s="41">
        <v>98</v>
      </c>
      <c r="S816" s="41">
        <v>90</v>
      </c>
      <c r="T816" s="57">
        <v>87</v>
      </c>
      <c r="U816" s="53">
        <f t="shared" si="327"/>
        <v>132</v>
      </c>
      <c r="V816" s="44">
        <f t="shared" si="328"/>
        <v>30.3</v>
      </c>
      <c r="W816" s="54">
        <v>35058</v>
      </c>
      <c r="X816" s="55">
        <v>37001</v>
      </c>
      <c r="Y816" s="41">
        <v>9.077455185120549E-2</v>
      </c>
      <c r="Z816" s="41">
        <f t="shared" si="329"/>
        <v>958.41840000000002</v>
      </c>
      <c r="AA816" s="41">
        <f t="shared" si="330"/>
        <v>0</v>
      </c>
      <c r="AB816" s="41">
        <f t="shared" si="331"/>
        <v>0.426315</v>
      </c>
      <c r="AC816" s="41" t="str">
        <f t="shared" si="332"/>
        <v/>
      </c>
      <c r="AD816" s="41" t="str">
        <f t="shared" si="333"/>
        <v/>
      </c>
      <c r="AE816" s="41">
        <f t="shared" si="334"/>
        <v>410</v>
      </c>
      <c r="AF816" s="41">
        <f t="shared" si="335"/>
        <v>410</v>
      </c>
      <c r="AG816" s="41">
        <f t="shared" si="336"/>
        <v>0</v>
      </c>
      <c r="AH816" s="41" t="str">
        <f t="shared" si="337"/>
        <v/>
      </c>
      <c r="AI816" s="41" t="str">
        <f t="shared" si="338"/>
        <v/>
      </c>
      <c r="AJ816" s="41" t="str">
        <f t="shared" si="339"/>
        <v/>
      </c>
      <c r="AK816" s="41" t="str">
        <f t="shared" si="340"/>
        <v/>
      </c>
      <c r="AL816" s="44">
        <f t="shared" si="341"/>
        <v>410</v>
      </c>
      <c r="AM816" s="44">
        <f t="shared" si="342"/>
        <v>463.72</v>
      </c>
      <c r="AN816" s="40">
        <f t="shared" si="343"/>
        <v>27716</v>
      </c>
      <c r="AO816" s="45">
        <f t="shared" si="344"/>
        <v>2.8574476651868366E-2</v>
      </c>
      <c r="AP816" s="40">
        <f t="shared" si="345"/>
        <v>249.91237279724072</v>
      </c>
      <c r="AQ816" s="41">
        <v>0</v>
      </c>
      <c r="AR816" s="40">
        <f t="shared" si="346"/>
        <v>19220</v>
      </c>
      <c r="AS816" s="40">
        <f t="shared" si="347"/>
        <v>920</v>
      </c>
      <c r="AT816" s="40">
        <f t="shared" si="348"/>
        <v>1850.0500000000002</v>
      </c>
      <c r="AU816" s="40">
        <f t="shared" si="349"/>
        <v>18050</v>
      </c>
      <c r="AV816" s="46">
        <f t="shared" si="350"/>
        <v>19220</v>
      </c>
      <c r="AW816" s="40">
        <f>AX816-AV816</f>
        <v>0</v>
      </c>
      <c r="AX816" s="59">
        <f>IF(D816&gt;AV816,AV816+(D816-AV816),AV816)</f>
        <v>19220</v>
      </c>
    </row>
    <row r="817" spans="1:50" ht="15" customHeight="1" x14ac:dyDescent="0.25">
      <c r="A817" s="51">
        <v>83</v>
      </c>
      <c r="B817" s="51">
        <v>400</v>
      </c>
      <c r="C817" s="52" t="s">
        <v>453</v>
      </c>
      <c r="D817" s="39">
        <v>75088</v>
      </c>
      <c r="E817" s="40">
        <v>0</v>
      </c>
      <c r="F817" s="41">
        <v>250</v>
      </c>
      <c r="G817" s="40">
        <v>240</v>
      </c>
      <c r="H817" s="42">
        <v>2.4</v>
      </c>
      <c r="I817" s="41">
        <v>27</v>
      </c>
      <c r="J817" s="43">
        <f t="shared" si="325"/>
        <v>0.1125</v>
      </c>
      <c r="K817" s="41">
        <v>63</v>
      </c>
      <c r="L817" s="41">
        <v>121</v>
      </c>
      <c r="M817" s="41">
        <v>46</v>
      </c>
      <c r="N817" s="41">
        <f t="shared" si="324"/>
        <v>52.066100000000006</v>
      </c>
      <c r="O817" s="41">
        <f t="shared" si="326"/>
        <v>38.016500000000001</v>
      </c>
      <c r="P817" s="41">
        <v>291</v>
      </c>
      <c r="Q817" s="41">
        <v>273</v>
      </c>
      <c r="R817" s="41">
        <v>255</v>
      </c>
      <c r="S817" s="41">
        <v>274</v>
      </c>
      <c r="T817" s="57">
        <v>250</v>
      </c>
      <c r="U817" s="53">
        <f t="shared" si="327"/>
        <v>291</v>
      </c>
      <c r="V817" s="44">
        <f t="shared" si="328"/>
        <v>17.53</v>
      </c>
      <c r="W817" s="54">
        <v>76950</v>
      </c>
      <c r="X817" s="55">
        <v>89503</v>
      </c>
      <c r="Y817" s="41">
        <v>0.28830288016778455</v>
      </c>
      <c r="Z817" s="41">
        <f t="shared" si="329"/>
        <v>867.14359999999999</v>
      </c>
      <c r="AA817" s="41">
        <f t="shared" si="330"/>
        <v>0</v>
      </c>
      <c r="AB817" s="41">
        <f t="shared" si="331"/>
        <v>0.426315</v>
      </c>
      <c r="AC817" s="41" t="str">
        <f t="shared" si="332"/>
        <v/>
      </c>
      <c r="AD817" s="41" t="str">
        <f t="shared" si="333"/>
        <v/>
      </c>
      <c r="AE817" s="41">
        <f t="shared" si="334"/>
        <v>461.38</v>
      </c>
      <c r="AF817" s="41">
        <f t="shared" si="335"/>
        <v>461.38</v>
      </c>
      <c r="AG817" s="41">
        <f t="shared" si="336"/>
        <v>0</v>
      </c>
      <c r="AH817" s="41" t="str">
        <f t="shared" si="337"/>
        <v/>
      </c>
      <c r="AI817" s="41" t="str">
        <f t="shared" si="338"/>
        <v/>
      </c>
      <c r="AJ817" s="41" t="str">
        <f t="shared" si="339"/>
        <v/>
      </c>
      <c r="AK817" s="41" t="str">
        <f t="shared" si="340"/>
        <v/>
      </c>
      <c r="AL817" s="44">
        <f t="shared" si="341"/>
        <v>461.38</v>
      </c>
      <c r="AM817" s="44">
        <f t="shared" si="342"/>
        <v>521.84</v>
      </c>
      <c r="AN817" s="40">
        <f t="shared" si="343"/>
        <v>92437</v>
      </c>
      <c r="AO817" s="45">
        <f t="shared" si="344"/>
        <v>2.8574476651868366E-2</v>
      </c>
      <c r="AP817" s="40">
        <f t="shared" si="345"/>
        <v>495.73859543326427</v>
      </c>
      <c r="AQ817" s="41">
        <v>0</v>
      </c>
      <c r="AR817" s="40">
        <f t="shared" si="346"/>
        <v>75584</v>
      </c>
      <c r="AS817" s="40">
        <f t="shared" si="347"/>
        <v>2400</v>
      </c>
      <c r="AT817" s="40">
        <f t="shared" si="348"/>
        <v>4475.1500000000005</v>
      </c>
      <c r="AU817" s="40">
        <f t="shared" si="349"/>
        <v>72688</v>
      </c>
      <c r="AV817" s="46">
        <f t="shared" si="350"/>
        <v>75584</v>
      </c>
      <c r="AW817" s="40">
        <f>AX817-AV817</f>
        <v>0</v>
      </c>
      <c r="AX817" s="59">
        <f>IF(D817&gt;AV817,AV817+(D817-AV817),AV817)</f>
        <v>75584</v>
      </c>
    </row>
    <row r="818" spans="1:50" ht="15" customHeight="1" x14ac:dyDescent="0.25">
      <c r="A818" s="51">
        <v>83</v>
      </c>
      <c r="B818" s="51">
        <v>500</v>
      </c>
      <c r="C818" s="52" t="s">
        <v>476</v>
      </c>
      <c r="D818" s="39">
        <v>976225</v>
      </c>
      <c r="E818" s="40">
        <v>0</v>
      </c>
      <c r="F818" s="41">
        <v>2308</v>
      </c>
      <c r="G818" s="40">
        <v>2296</v>
      </c>
      <c r="H818" s="42">
        <v>2.4369999999999998</v>
      </c>
      <c r="I818" s="41">
        <v>1196</v>
      </c>
      <c r="J818" s="43">
        <f t="shared" si="325"/>
        <v>0.52090000000000003</v>
      </c>
      <c r="K818" s="41">
        <v>310</v>
      </c>
      <c r="L818" s="41">
        <v>1134</v>
      </c>
      <c r="M818" s="41">
        <v>346</v>
      </c>
      <c r="N818" s="41">
        <f t="shared" si="324"/>
        <v>27.336899999999996</v>
      </c>
      <c r="O818" s="41">
        <f t="shared" si="326"/>
        <v>30.511500000000002</v>
      </c>
      <c r="P818" s="41">
        <v>2316</v>
      </c>
      <c r="Q818" s="41">
        <v>2130</v>
      </c>
      <c r="R818" s="41">
        <v>2237</v>
      </c>
      <c r="S818" s="41">
        <v>2340</v>
      </c>
      <c r="T818" s="53">
        <v>2308</v>
      </c>
      <c r="U818" s="53">
        <f t="shared" si="327"/>
        <v>2340</v>
      </c>
      <c r="V818" s="44">
        <f t="shared" si="328"/>
        <v>1.88</v>
      </c>
      <c r="W818" s="54">
        <v>901820</v>
      </c>
      <c r="X818" s="55">
        <v>563937</v>
      </c>
      <c r="Y818" s="41">
        <v>1.4664064080605779</v>
      </c>
      <c r="Z818" s="41">
        <f t="shared" si="329"/>
        <v>1573.9157</v>
      </c>
      <c r="AA818" s="41">
        <f t="shared" si="330"/>
        <v>0</v>
      </c>
      <c r="AB818" s="41">
        <f t="shared" si="331"/>
        <v>0.426315</v>
      </c>
      <c r="AC818" s="41" t="str">
        <f t="shared" si="332"/>
        <v/>
      </c>
      <c r="AD818" s="41" t="str">
        <f t="shared" si="333"/>
        <v/>
      </c>
      <c r="AE818" s="41">
        <f t="shared" si="334"/>
        <v>1215.932</v>
      </c>
      <c r="AF818" s="41">
        <f t="shared" si="335"/>
        <v>630</v>
      </c>
      <c r="AG818" s="41">
        <f t="shared" si="336"/>
        <v>0</v>
      </c>
      <c r="AH818" s="41" t="str">
        <f t="shared" si="337"/>
        <v/>
      </c>
      <c r="AI818" s="41" t="str">
        <f t="shared" si="338"/>
        <v/>
      </c>
      <c r="AJ818" s="41" t="str">
        <f t="shared" si="339"/>
        <v/>
      </c>
      <c r="AK818" s="41" t="str">
        <f t="shared" si="340"/>
        <v/>
      </c>
      <c r="AL818" s="44">
        <f t="shared" si="341"/>
        <v>630</v>
      </c>
      <c r="AM818" s="44">
        <f t="shared" si="342"/>
        <v>712.55</v>
      </c>
      <c r="AN818" s="40">
        <f t="shared" si="343"/>
        <v>1251555</v>
      </c>
      <c r="AO818" s="45">
        <f t="shared" si="344"/>
        <v>2.8574476651868366E-2</v>
      </c>
      <c r="AP818" s="40">
        <f t="shared" si="345"/>
        <v>7867.4106565589173</v>
      </c>
      <c r="AQ818" s="41">
        <v>0</v>
      </c>
      <c r="AR818" s="40">
        <f t="shared" si="346"/>
        <v>984092</v>
      </c>
      <c r="AS818" s="40">
        <f t="shared" si="347"/>
        <v>22960</v>
      </c>
      <c r="AT818" s="40">
        <f t="shared" si="348"/>
        <v>28196.850000000002</v>
      </c>
      <c r="AU818" s="40">
        <f t="shared" si="349"/>
        <v>953265</v>
      </c>
      <c r="AV818" s="46">
        <f t="shared" si="350"/>
        <v>984092</v>
      </c>
      <c r="AW818" s="40">
        <f>AX818-AV818</f>
        <v>0</v>
      </c>
      <c r="AX818" s="59">
        <f>IF(D818&gt;AV818,AV818+(D818-AV818),AV818)</f>
        <v>984092</v>
      </c>
    </row>
    <row r="819" spans="1:50" ht="15" customHeight="1" x14ac:dyDescent="0.25">
      <c r="A819" s="51">
        <v>83</v>
      </c>
      <c r="B819" s="51">
        <v>600</v>
      </c>
      <c r="C819" s="52" t="s">
        <v>585</v>
      </c>
      <c r="D819" s="39">
        <v>25742</v>
      </c>
      <c r="E819" s="40">
        <v>0</v>
      </c>
      <c r="F819" s="41">
        <v>106</v>
      </c>
      <c r="G819" s="40">
        <v>102</v>
      </c>
      <c r="H819" s="42">
        <v>1.889</v>
      </c>
      <c r="I819" s="41">
        <v>21</v>
      </c>
      <c r="J819" s="43">
        <f t="shared" si="325"/>
        <v>0.2059</v>
      </c>
      <c r="K819" s="41">
        <v>45</v>
      </c>
      <c r="L819" s="41">
        <v>68</v>
      </c>
      <c r="M819" s="41">
        <v>22</v>
      </c>
      <c r="N819" s="41">
        <f t="shared" si="324"/>
        <v>66.176500000000004</v>
      </c>
      <c r="O819" s="41">
        <f t="shared" si="326"/>
        <v>32.352899999999998</v>
      </c>
      <c r="P819" s="41">
        <v>166</v>
      </c>
      <c r="Q819" s="41">
        <v>134</v>
      </c>
      <c r="R819" s="41">
        <v>102</v>
      </c>
      <c r="S819" s="41">
        <v>125</v>
      </c>
      <c r="T819" s="57">
        <v>106</v>
      </c>
      <c r="U819" s="53">
        <f t="shared" si="327"/>
        <v>166</v>
      </c>
      <c r="V819" s="44">
        <f t="shared" si="328"/>
        <v>38.549999999999997</v>
      </c>
      <c r="W819" s="54">
        <v>38788</v>
      </c>
      <c r="X819" s="55">
        <v>32503</v>
      </c>
      <c r="Y819" s="41">
        <v>0.36885885185568429</v>
      </c>
      <c r="Z819" s="41">
        <f t="shared" si="329"/>
        <v>287.37279999999998</v>
      </c>
      <c r="AA819" s="41">
        <f t="shared" si="330"/>
        <v>0</v>
      </c>
      <c r="AB819" s="41">
        <f t="shared" si="331"/>
        <v>0.426315</v>
      </c>
      <c r="AC819" s="41" t="str">
        <f t="shared" si="332"/>
        <v/>
      </c>
      <c r="AD819" s="41" t="str">
        <f t="shared" si="333"/>
        <v/>
      </c>
      <c r="AE819" s="41">
        <f t="shared" si="334"/>
        <v>410.73399999999998</v>
      </c>
      <c r="AF819" s="41">
        <f t="shared" si="335"/>
        <v>410.73399999999998</v>
      </c>
      <c r="AG819" s="41">
        <f t="shared" si="336"/>
        <v>0</v>
      </c>
      <c r="AH819" s="41" t="str">
        <f t="shared" si="337"/>
        <v/>
      </c>
      <c r="AI819" s="41" t="str">
        <f t="shared" si="338"/>
        <v/>
      </c>
      <c r="AJ819" s="41" t="str">
        <f t="shared" si="339"/>
        <v/>
      </c>
      <c r="AK819" s="41" t="str">
        <f t="shared" si="340"/>
        <v/>
      </c>
      <c r="AL819" s="44">
        <f t="shared" si="341"/>
        <v>410.73</v>
      </c>
      <c r="AM819" s="44">
        <f t="shared" si="342"/>
        <v>464.55</v>
      </c>
      <c r="AN819" s="40">
        <f t="shared" si="343"/>
        <v>30848</v>
      </c>
      <c r="AO819" s="45">
        <f t="shared" si="344"/>
        <v>2.8574476651868366E-2</v>
      </c>
      <c r="AP819" s="40">
        <f t="shared" si="345"/>
        <v>145.90127778443988</v>
      </c>
      <c r="AQ819" s="41">
        <v>0</v>
      </c>
      <c r="AR819" s="40">
        <f t="shared" si="346"/>
        <v>25888</v>
      </c>
      <c r="AS819" s="40">
        <f t="shared" si="347"/>
        <v>1020</v>
      </c>
      <c r="AT819" s="40">
        <f t="shared" si="348"/>
        <v>1625.15</v>
      </c>
      <c r="AU819" s="40">
        <f t="shared" si="349"/>
        <v>24722</v>
      </c>
      <c r="AV819" s="46">
        <f t="shared" si="350"/>
        <v>25888</v>
      </c>
      <c r="AW819" s="40">
        <f>AX819-AV819</f>
        <v>0</v>
      </c>
      <c r="AX819" s="59">
        <f>IF(D819&gt;AV819,AV819+(D819-AV819),AV819)</f>
        <v>25888</v>
      </c>
    </row>
    <row r="820" spans="1:50" ht="15" customHeight="1" x14ac:dyDescent="0.25">
      <c r="A820" s="51">
        <v>83</v>
      </c>
      <c r="B820" s="51">
        <v>800</v>
      </c>
      <c r="C820" s="52" t="s">
        <v>723</v>
      </c>
      <c r="D820" s="39">
        <v>1914183</v>
      </c>
      <c r="E820" s="40">
        <v>0</v>
      </c>
      <c r="F820" s="41">
        <v>4605</v>
      </c>
      <c r="G820" s="40">
        <v>4551</v>
      </c>
      <c r="H820" s="42">
        <v>2.4260000000000002</v>
      </c>
      <c r="I820" s="41">
        <v>2273</v>
      </c>
      <c r="J820" s="43">
        <f t="shared" si="325"/>
        <v>0.4995</v>
      </c>
      <c r="K820" s="41">
        <v>734</v>
      </c>
      <c r="L820" s="41">
        <v>1961</v>
      </c>
      <c r="M820" s="41">
        <v>615</v>
      </c>
      <c r="N820" s="41">
        <f t="shared" si="324"/>
        <v>37.429899999999996</v>
      </c>
      <c r="O820" s="41">
        <f t="shared" si="326"/>
        <v>31.361599999999999</v>
      </c>
      <c r="P820" s="41">
        <v>4027</v>
      </c>
      <c r="Q820" s="41">
        <v>4346</v>
      </c>
      <c r="R820" s="41">
        <v>4364</v>
      </c>
      <c r="S820" s="41">
        <v>4695</v>
      </c>
      <c r="T820" s="53">
        <v>4605</v>
      </c>
      <c r="U820" s="53">
        <f t="shared" si="327"/>
        <v>4695</v>
      </c>
      <c r="V820" s="44">
        <f t="shared" si="328"/>
        <v>3.07</v>
      </c>
      <c r="W820" s="54">
        <v>1387250</v>
      </c>
      <c r="X820" s="55">
        <v>1295768</v>
      </c>
      <c r="Y820" s="41">
        <v>2.4252703101327109</v>
      </c>
      <c r="Z820" s="41">
        <f t="shared" si="329"/>
        <v>1898.7574</v>
      </c>
      <c r="AA820" s="41">
        <f t="shared" si="330"/>
        <v>0</v>
      </c>
      <c r="AB820" s="41">
        <f t="shared" si="331"/>
        <v>0.426315</v>
      </c>
      <c r="AC820" s="41" t="str">
        <f t="shared" si="332"/>
        <v/>
      </c>
      <c r="AD820" s="41" t="str">
        <f t="shared" si="333"/>
        <v/>
      </c>
      <c r="AE820" s="41" t="str">
        <f t="shared" si="334"/>
        <v/>
      </c>
      <c r="AF820" s="41" t="str">
        <f t="shared" si="335"/>
        <v/>
      </c>
      <c r="AG820" s="41">
        <f t="shared" si="336"/>
        <v>774.35140680999996</v>
      </c>
      <c r="AH820" s="41" t="str">
        <f t="shared" si="337"/>
        <v/>
      </c>
      <c r="AI820" s="41" t="str">
        <f t="shared" si="338"/>
        <v/>
      </c>
      <c r="AJ820" s="41" t="str">
        <f t="shared" si="339"/>
        <v/>
      </c>
      <c r="AK820" s="41" t="str">
        <f t="shared" si="340"/>
        <v/>
      </c>
      <c r="AL820" s="44">
        <f t="shared" si="341"/>
        <v>774.35</v>
      </c>
      <c r="AM820" s="44">
        <f t="shared" si="342"/>
        <v>875.82</v>
      </c>
      <c r="AN820" s="40">
        <f t="shared" si="343"/>
        <v>3394451</v>
      </c>
      <c r="AO820" s="45">
        <f t="shared" si="344"/>
        <v>2.8574476651868366E-2</v>
      </c>
      <c r="AP820" s="40">
        <f t="shared" si="345"/>
        <v>42297.883404507884</v>
      </c>
      <c r="AQ820" s="41">
        <v>0</v>
      </c>
      <c r="AR820" s="40">
        <f t="shared" si="346"/>
        <v>1956481</v>
      </c>
      <c r="AS820" s="40">
        <f t="shared" si="347"/>
        <v>45510</v>
      </c>
      <c r="AT820" s="40">
        <f t="shared" si="348"/>
        <v>64788.4</v>
      </c>
      <c r="AU820" s="40">
        <f t="shared" si="349"/>
        <v>1868673</v>
      </c>
      <c r="AV820" s="46">
        <f t="shared" si="350"/>
        <v>1956481</v>
      </c>
      <c r="AW820" s="40">
        <f>AX820-AV820</f>
        <v>0</v>
      </c>
      <c r="AX820" s="59">
        <f>IF(D820&gt;AV820,AV820+(D820-AV820),AV820)</f>
        <v>1956481</v>
      </c>
    </row>
    <row r="821" spans="1:50" ht="15" customHeight="1" x14ac:dyDescent="0.25">
      <c r="A821" s="51">
        <v>83</v>
      </c>
      <c r="B821" s="51">
        <v>8100</v>
      </c>
      <c r="C821" s="52" t="s">
        <v>592</v>
      </c>
      <c r="D821" s="39">
        <v>28674</v>
      </c>
      <c r="E821" s="40">
        <v>0</v>
      </c>
      <c r="F821" s="41">
        <v>131</v>
      </c>
      <c r="G821" s="40">
        <v>127</v>
      </c>
      <c r="H821" s="42">
        <v>1.984</v>
      </c>
      <c r="I821" s="41">
        <v>23</v>
      </c>
      <c r="J821" s="43">
        <f t="shared" si="325"/>
        <v>0.18110000000000001</v>
      </c>
      <c r="K821" s="41">
        <v>19</v>
      </c>
      <c r="L821" s="41">
        <v>70</v>
      </c>
      <c r="M821" s="41">
        <v>40</v>
      </c>
      <c r="N821" s="41">
        <f t="shared" si="324"/>
        <v>27.142899999999997</v>
      </c>
      <c r="O821" s="41">
        <f t="shared" si="326"/>
        <v>57.142899999999997</v>
      </c>
      <c r="P821" s="41">
        <v>199</v>
      </c>
      <c r="Q821" s="41">
        <v>181</v>
      </c>
      <c r="R821" s="41">
        <v>159</v>
      </c>
      <c r="S821" s="41">
        <v>154</v>
      </c>
      <c r="T821" s="57">
        <v>131</v>
      </c>
      <c r="U821" s="53">
        <f t="shared" si="327"/>
        <v>199</v>
      </c>
      <c r="V821" s="44">
        <f t="shared" si="328"/>
        <v>36.18</v>
      </c>
      <c r="W821" s="54">
        <v>46789</v>
      </c>
      <c r="X821" s="55">
        <v>34997</v>
      </c>
      <c r="Y821" s="41">
        <v>0.35422403501483407</v>
      </c>
      <c r="Z821" s="41">
        <f t="shared" si="329"/>
        <v>369.82240000000002</v>
      </c>
      <c r="AA821" s="41">
        <f t="shared" si="330"/>
        <v>0</v>
      </c>
      <c r="AB821" s="41">
        <f t="shared" si="331"/>
        <v>0.426315</v>
      </c>
      <c r="AC821" s="41" t="str">
        <f t="shared" si="332"/>
        <v/>
      </c>
      <c r="AD821" s="41" t="str">
        <f t="shared" si="333"/>
        <v/>
      </c>
      <c r="AE821" s="41">
        <f t="shared" si="334"/>
        <v>419.90899999999999</v>
      </c>
      <c r="AF821" s="41">
        <f t="shared" si="335"/>
        <v>419.90899999999999</v>
      </c>
      <c r="AG821" s="41">
        <f t="shared" si="336"/>
        <v>0</v>
      </c>
      <c r="AH821" s="41" t="str">
        <f t="shared" si="337"/>
        <v/>
      </c>
      <c r="AI821" s="41" t="str">
        <f t="shared" si="338"/>
        <v/>
      </c>
      <c r="AJ821" s="41" t="str">
        <f t="shared" si="339"/>
        <v/>
      </c>
      <c r="AK821" s="41" t="str">
        <f t="shared" si="340"/>
        <v/>
      </c>
      <c r="AL821" s="44">
        <f t="shared" si="341"/>
        <v>419.91</v>
      </c>
      <c r="AM821" s="44">
        <f t="shared" si="342"/>
        <v>474.93</v>
      </c>
      <c r="AN821" s="40">
        <f t="shared" si="343"/>
        <v>40369</v>
      </c>
      <c r="AO821" s="45">
        <f t="shared" si="344"/>
        <v>2.8574476651868366E-2</v>
      </c>
      <c r="AP821" s="40">
        <f t="shared" si="345"/>
        <v>334.17850444360056</v>
      </c>
      <c r="AQ821" s="41">
        <v>0</v>
      </c>
      <c r="AR821" s="40">
        <f t="shared" si="346"/>
        <v>29008</v>
      </c>
      <c r="AS821" s="40">
        <f t="shared" si="347"/>
        <v>1270</v>
      </c>
      <c r="AT821" s="40">
        <f t="shared" si="348"/>
        <v>1749.8500000000001</v>
      </c>
      <c r="AU821" s="40">
        <f t="shared" si="349"/>
        <v>27404</v>
      </c>
      <c r="AV821" s="46">
        <f t="shared" si="350"/>
        <v>29008</v>
      </c>
      <c r="AW821" s="40">
        <f>AX821-AV821</f>
        <v>0</v>
      </c>
      <c r="AX821" s="59">
        <f>IF(D821&gt;AV821,AV821+(D821-AV821),AV821)</f>
        <v>29008</v>
      </c>
    </row>
    <row r="822" spans="1:50" ht="15" customHeight="1" x14ac:dyDescent="0.25">
      <c r="A822" s="51">
        <v>84</v>
      </c>
      <c r="B822" s="51">
        <v>100</v>
      </c>
      <c r="C822" s="52" t="s">
        <v>88</v>
      </c>
      <c r="D822" s="39">
        <v>1724120</v>
      </c>
      <c r="E822" s="40">
        <v>0</v>
      </c>
      <c r="F822" s="41">
        <v>3386</v>
      </c>
      <c r="G822" s="40">
        <v>3292</v>
      </c>
      <c r="H822" s="42">
        <v>2.1259999999999999</v>
      </c>
      <c r="I822" s="41">
        <v>1254</v>
      </c>
      <c r="J822" s="43">
        <f t="shared" si="325"/>
        <v>0.38090000000000002</v>
      </c>
      <c r="K822" s="41">
        <v>231</v>
      </c>
      <c r="L822" s="41">
        <v>1663</v>
      </c>
      <c r="M822" s="41">
        <v>660</v>
      </c>
      <c r="N822" s="41">
        <f t="shared" si="324"/>
        <v>13.890600000000001</v>
      </c>
      <c r="O822" s="41">
        <f t="shared" si="326"/>
        <v>39.6873</v>
      </c>
      <c r="P822" s="41">
        <v>4200</v>
      </c>
      <c r="Q822" s="41">
        <v>3909</v>
      </c>
      <c r="R822" s="41">
        <v>3708</v>
      </c>
      <c r="S822" s="41">
        <v>3559</v>
      </c>
      <c r="T822" s="53">
        <v>3386</v>
      </c>
      <c r="U822" s="53">
        <f t="shared" si="327"/>
        <v>4200</v>
      </c>
      <c r="V822" s="44">
        <f t="shared" si="328"/>
        <v>21.62</v>
      </c>
      <c r="W822" s="54">
        <v>1869241</v>
      </c>
      <c r="X822" s="55">
        <v>1004431</v>
      </c>
      <c r="Y822" s="41">
        <v>2.4615778142601434</v>
      </c>
      <c r="Z822" s="41">
        <f t="shared" si="329"/>
        <v>1375.5405000000001</v>
      </c>
      <c r="AA822" s="41">
        <f t="shared" si="330"/>
        <v>0</v>
      </c>
      <c r="AB822" s="41">
        <f t="shared" si="331"/>
        <v>0.426315</v>
      </c>
      <c r="AC822" s="41" t="str">
        <f t="shared" si="332"/>
        <v/>
      </c>
      <c r="AD822" s="41" t="str">
        <f t="shared" si="333"/>
        <v/>
      </c>
      <c r="AE822" s="41" t="str">
        <f t="shared" si="334"/>
        <v/>
      </c>
      <c r="AF822" s="41" t="str">
        <f t="shared" si="335"/>
        <v/>
      </c>
      <c r="AG822" s="41">
        <f t="shared" si="336"/>
        <v>955.97088173999998</v>
      </c>
      <c r="AH822" s="41" t="str">
        <f t="shared" si="337"/>
        <v/>
      </c>
      <c r="AI822" s="41" t="str">
        <f t="shared" si="338"/>
        <v/>
      </c>
      <c r="AJ822" s="41" t="str">
        <f t="shared" si="339"/>
        <v/>
      </c>
      <c r="AK822" s="41" t="str">
        <f t="shared" si="340"/>
        <v/>
      </c>
      <c r="AL822" s="44">
        <f t="shared" si="341"/>
        <v>955.97</v>
      </c>
      <c r="AM822" s="44">
        <f t="shared" si="342"/>
        <v>1081.23</v>
      </c>
      <c r="AN822" s="40">
        <f t="shared" si="343"/>
        <v>2762524</v>
      </c>
      <c r="AO822" s="45">
        <f t="shared" si="344"/>
        <v>2.8574476651868366E-2</v>
      </c>
      <c r="AP822" s="40">
        <f t="shared" si="345"/>
        <v>29671.850853206721</v>
      </c>
      <c r="AQ822" s="41">
        <v>0</v>
      </c>
      <c r="AR822" s="40">
        <f t="shared" si="346"/>
        <v>1753792</v>
      </c>
      <c r="AS822" s="40">
        <f t="shared" si="347"/>
        <v>32920</v>
      </c>
      <c r="AT822" s="40">
        <f t="shared" si="348"/>
        <v>50221.55</v>
      </c>
      <c r="AU822" s="40">
        <f t="shared" si="349"/>
        <v>1691200</v>
      </c>
      <c r="AV822" s="46">
        <f t="shared" si="350"/>
        <v>1753792</v>
      </c>
      <c r="AW822" s="40">
        <f>AX822-AV822</f>
        <v>0</v>
      </c>
      <c r="AX822" s="59">
        <f>IF(D822&gt;AV822,AV822+(D822-AV822),AV822)</f>
        <v>1753792</v>
      </c>
    </row>
    <row r="823" spans="1:50" ht="15" customHeight="1" x14ac:dyDescent="0.25">
      <c r="A823" s="51">
        <v>84</v>
      </c>
      <c r="B823" s="51">
        <v>300</v>
      </c>
      <c r="C823" s="52" t="s">
        <v>116</v>
      </c>
      <c r="D823" s="39">
        <v>49634</v>
      </c>
      <c r="E823" s="40">
        <v>0</v>
      </c>
      <c r="F823" s="41">
        <v>158</v>
      </c>
      <c r="G823" s="40">
        <v>138</v>
      </c>
      <c r="H823" s="42">
        <v>2.0289999999999999</v>
      </c>
      <c r="I823" s="41">
        <v>6</v>
      </c>
      <c r="J823" s="43">
        <f t="shared" si="325"/>
        <v>4.3499999999999997E-2</v>
      </c>
      <c r="K823" s="41">
        <v>43</v>
      </c>
      <c r="L823" s="41">
        <v>98</v>
      </c>
      <c r="M823" s="41">
        <v>22</v>
      </c>
      <c r="N823" s="41">
        <f t="shared" si="324"/>
        <v>43.877600000000001</v>
      </c>
      <c r="O823" s="41">
        <f t="shared" si="326"/>
        <v>22.448999999999998</v>
      </c>
      <c r="P823" s="41">
        <v>339</v>
      </c>
      <c r="Q823" s="41">
        <v>286</v>
      </c>
      <c r="R823" s="41">
        <v>233</v>
      </c>
      <c r="S823" s="41">
        <v>241</v>
      </c>
      <c r="T823" s="57">
        <v>158</v>
      </c>
      <c r="U823" s="53">
        <f t="shared" si="327"/>
        <v>339</v>
      </c>
      <c r="V823" s="44">
        <f t="shared" si="328"/>
        <v>59.29</v>
      </c>
      <c r="W823" s="54">
        <v>71289</v>
      </c>
      <c r="X823" s="55">
        <v>50938</v>
      </c>
      <c r="Y823" s="41">
        <v>0.23509761435188117</v>
      </c>
      <c r="Z823" s="41">
        <f t="shared" si="329"/>
        <v>672.06129999999996</v>
      </c>
      <c r="AA823" s="41">
        <f t="shared" si="330"/>
        <v>0</v>
      </c>
      <c r="AB823" s="41">
        <f t="shared" si="331"/>
        <v>0.426315</v>
      </c>
      <c r="AC823" s="41" t="str">
        <f t="shared" si="332"/>
        <v/>
      </c>
      <c r="AD823" s="41" t="str">
        <f t="shared" si="333"/>
        <v/>
      </c>
      <c r="AE823" s="41">
        <f t="shared" si="334"/>
        <v>423.94600000000003</v>
      </c>
      <c r="AF823" s="41">
        <f t="shared" si="335"/>
        <v>423.94600000000003</v>
      </c>
      <c r="AG823" s="41">
        <f t="shared" si="336"/>
        <v>0</v>
      </c>
      <c r="AH823" s="41" t="str">
        <f t="shared" si="337"/>
        <v/>
      </c>
      <c r="AI823" s="41" t="str">
        <f t="shared" si="338"/>
        <v/>
      </c>
      <c r="AJ823" s="41" t="str">
        <f t="shared" si="339"/>
        <v/>
      </c>
      <c r="AK823" s="41" t="str">
        <f t="shared" si="340"/>
        <v/>
      </c>
      <c r="AL823" s="44">
        <f t="shared" si="341"/>
        <v>423.95</v>
      </c>
      <c r="AM823" s="44">
        <f t="shared" si="342"/>
        <v>479.5</v>
      </c>
      <c r="AN823" s="40">
        <f t="shared" si="343"/>
        <v>35779</v>
      </c>
      <c r="AO823" s="45">
        <f t="shared" si="344"/>
        <v>2.8574476651868366E-2</v>
      </c>
      <c r="AP823" s="40">
        <f t="shared" si="345"/>
        <v>-395.89937401163621</v>
      </c>
      <c r="AQ823" s="41">
        <v>0</v>
      </c>
      <c r="AR823" s="40">
        <f t="shared" si="346"/>
        <v>35779</v>
      </c>
      <c r="AS823" s="40">
        <f t="shared" si="347"/>
        <v>1380</v>
      </c>
      <c r="AT823" s="40">
        <f t="shared" si="348"/>
        <v>2546.9</v>
      </c>
      <c r="AU823" s="40">
        <f t="shared" si="349"/>
        <v>48254</v>
      </c>
      <c r="AV823" s="46">
        <f t="shared" si="350"/>
        <v>48254</v>
      </c>
      <c r="AW823" s="40">
        <f>AX823-AV823</f>
        <v>1380</v>
      </c>
      <c r="AX823" s="59">
        <f>IF(D823&gt;AV823,AV823+(D823-AV823),AV823)</f>
        <v>49634</v>
      </c>
    </row>
    <row r="824" spans="1:50" ht="15" customHeight="1" x14ac:dyDescent="0.25">
      <c r="A824" s="51">
        <v>84</v>
      </c>
      <c r="B824" s="51">
        <v>400</v>
      </c>
      <c r="C824" s="52" t="s">
        <v>208</v>
      </c>
      <c r="D824" s="39">
        <v>12722</v>
      </c>
      <c r="E824" s="40">
        <v>0</v>
      </c>
      <c r="F824" s="41">
        <v>55</v>
      </c>
      <c r="G824" s="40">
        <v>42</v>
      </c>
      <c r="H824" s="42">
        <v>2.2109999999999999</v>
      </c>
      <c r="I824" s="41">
        <v>0</v>
      </c>
      <c r="J824" s="43">
        <f t="shared" si="325"/>
        <v>0</v>
      </c>
      <c r="K824" s="41">
        <v>17</v>
      </c>
      <c r="L824" s="41">
        <v>23</v>
      </c>
      <c r="M824" s="41">
        <v>6</v>
      </c>
      <c r="N824" s="41">
        <f t="shared" si="324"/>
        <v>73.912999999999997</v>
      </c>
      <c r="O824" s="41">
        <f t="shared" si="326"/>
        <v>26.087</v>
      </c>
      <c r="P824" s="41">
        <v>101</v>
      </c>
      <c r="Q824" s="41">
        <v>77</v>
      </c>
      <c r="R824" s="41">
        <v>78</v>
      </c>
      <c r="S824" s="41">
        <v>59</v>
      </c>
      <c r="T824" s="57">
        <v>55</v>
      </c>
      <c r="U824" s="53">
        <f t="shared" si="327"/>
        <v>101</v>
      </c>
      <c r="V824" s="44">
        <f t="shared" si="328"/>
        <v>58.42</v>
      </c>
      <c r="W824" s="54">
        <v>14074</v>
      </c>
      <c r="X824" s="55">
        <v>14001</v>
      </c>
      <c r="Y824" s="41">
        <v>0.20916428956427596</v>
      </c>
      <c r="Z824" s="41">
        <f t="shared" si="329"/>
        <v>262.95119999999997</v>
      </c>
      <c r="AA824" s="41">
        <f t="shared" si="330"/>
        <v>0</v>
      </c>
      <c r="AB824" s="41">
        <f t="shared" si="331"/>
        <v>0.426315</v>
      </c>
      <c r="AC824" s="41" t="str">
        <f t="shared" si="332"/>
        <v/>
      </c>
      <c r="AD824" s="41" t="str">
        <f t="shared" si="333"/>
        <v/>
      </c>
      <c r="AE824" s="41">
        <f t="shared" si="334"/>
        <v>410</v>
      </c>
      <c r="AF824" s="41">
        <f t="shared" si="335"/>
        <v>410</v>
      </c>
      <c r="AG824" s="41">
        <f t="shared" si="336"/>
        <v>0</v>
      </c>
      <c r="AH824" s="41" t="str">
        <f t="shared" si="337"/>
        <v/>
      </c>
      <c r="AI824" s="41" t="str">
        <f t="shared" si="338"/>
        <v/>
      </c>
      <c r="AJ824" s="41" t="str">
        <f t="shared" si="339"/>
        <v/>
      </c>
      <c r="AK824" s="41" t="str">
        <f t="shared" si="340"/>
        <v/>
      </c>
      <c r="AL824" s="44">
        <f t="shared" si="341"/>
        <v>410</v>
      </c>
      <c r="AM824" s="44">
        <f t="shared" si="342"/>
        <v>463.72</v>
      </c>
      <c r="AN824" s="40">
        <f t="shared" si="343"/>
        <v>13476</v>
      </c>
      <c r="AO824" s="45">
        <f t="shared" si="344"/>
        <v>2.8574476651868366E-2</v>
      </c>
      <c r="AP824" s="40">
        <f t="shared" si="345"/>
        <v>21.545155395508747</v>
      </c>
      <c r="AQ824" s="41">
        <v>0</v>
      </c>
      <c r="AR824" s="40">
        <f t="shared" si="346"/>
        <v>12744</v>
      </c>
      <c r="AS824" s="40">
        <f t="shared" si="347"/>
        <v>420</v>
      </c>
      <c r="AT824" s="40">
        <f t="shared" si="348"/>
        <v>700.05000000000007</v>
      </c>
      <c r="AU824" s="40">
        <f t="shared" si="349"/>
        <v>12302</v>
      </c>
      <c r="AV824" s="46">
        <f t="shared" si="350"/>
        <v>12744</v>
      </c>
      <c r="AW824" s="40">
        <f>AX824-AV824</f>
        <v>0</v>
      </c>
      <c r="AX824" s="59">
        <f>IF(D824&gt;AV824,AV824+(D824-AV824),AV824)</f>
        <v>12744</v>
      </c>
    </row>
    <row r="825" spans="1:50" ht="15" customHeight="1" x14ac:dyDescent="0.25">
      <c r="A825" s="51">
        <v>84</v>
      </c>
      <c r="B825" s="51">
        <v>600</v>
      </c>
      <c r="C825" s="52" t="s">
        <v>276</v>
      </c>
      <c r="D825" s="39">
        <v>29103</v>
      </c>
      <c r="E825" s="40">
        <v>0</v>
      </c>
      <c r="F825" s="41">
        <v>116</v>
      </c>
      <c r="G825" s="40">
        <v>113</v>
      </c>
      <c r="H825" s="42">
        <v>2.093</v>
      </c>
      <c r="I825" s="41">
        <v>0</v>
      </c>
      <c r="J825" s="43">
        <f t="shared" si="325"/>
        <v>0</v>
      </c>
      <c r="K825" s="41">
        <v>10</v>
      </c>
      <c r="L825" s="41">
        <v>50</v>
      </c>
      <c r="M825" s="41">
        <v>22</v>
      </c>
      <c r="N825" s="41">
        <f t="shared" si="324"/>
        <v>20</v>
      </c>
      <c r="O825" s="41">
        <f t="shared" si="326"/>
        <v>44</v>
      </c>
      <c r="P825" s="41">
        <v>185</v>
      </c>
      <c r="Q825" s="41">
        <v>161</v>
      </c>
      <c r="R825" s="41">
        <v>160</v>
      </c>
      <c r="S825" s="41">
        <v>143</v>
      </c>
      <c r="T825" s="57">
        <v>116</v>
      </c>
      <c r="U825" s="53">
        <f t="shared" si="327"/>
        <v>185</v>
      </c>
      <c r="V825" s="44">
        <f t="shared" si="328"/>
        <v>38.92</v>
      </c>
      <c r="W825" s="54">
        <v>30843</v>
      </c>
      <c r="X825" s="55">
        <v>18304</v>
      </c>
      <c r="Y825" s="41">
        <v>0.37377238813461683</v>
      </c>
      <c r="Z825" s="41">
        <f t="shared" si="329"/>
        <v>310.34930000000003</v>
      </c>
      <c r="AA825" s="41">
        <f t="shared" si="330"/>
        <v>0</v>
      </c>
      <c r="AB825" s="41">
        <f t="shared" si="331"/>
        <v>0.426315</v>
      </c>
      <c r="AC825" s="41" t="str">
        <f t="shared" si="332"/>
        <v/>
      </c>
      <c r="AD825" s="41" t="str">
        <f t="shared" si="333"/>
        <v/>
      </c>
      <c r="AE825" s="41">
        <f t="shared" si="334"/>
        <v>414.77100000000002</v>
      </c>
      <c r="AF825" s="41">
        <f t="shared" si="335"/>
        <v>414.77100000000002</v>
      </c>
      <c r="AG825" s="41">
        <f t="shared" si="336"/>
        <v>0</v>
      </c>
      <c r="AH825" s="41" t="str">
        <f t="shared" si="337"/>
        <v/>
      </c>
      <c r="AI825" s="41" t="str">
        <f t="shared" si="338"/>
        <v/>
      </c>
      <c r="AJ825" s="41" t="str">
        <f t="shared" si="339"/>
        <v/>
      </c>
      <c r="AK825" s="41" t="str">
        <f t="shared" si="340"/>
        <v/>
      </c>
      <c r="AL825" s="44">
        <f t="shared" si="341"/>
        <v>414.77</v>
      </c>
      <c r="AM825" s="44">
        <f t="shared" si="342"/>
        <v>469.12</v>
      </c>
      <c r="AN825" s="40">
        <f t="shared" si="343"/>
        <v>39862</v>
      </c>
      <c r="AO825" s="45">
        <f t="shared" si="344"/>
        <v>2.8574476651868366E-2</v>
      </c>
      <c r="AP825" s="40">
        <f t="shared" si="345"/>
        <v>307.43279429745178</v>
      </c>
      <c r="AQ825" s="41">
        <v>0</v>
      </c>
      <c r="AR825" s="40">
        <f t="shared" si="346"/>
        <v>29410</v>
      </c>
      <c r="AS825" s="40">
        <f t="shared" si="347"/>
        <v>1130</v>
      </c>
      <c r="AT825" s="40">
        <f t="shared" si="348"/>
        <v>915.2</v>
      </c>
      <c r="AU825" s="40">
        <f t="shared" si="349"/>
        <v>28188</v>
      </c>
      <c r="AV825" s="46">
        <f t="shared" si="350"/>
        <v>29410</v>
      </c>
      <c r="AW825" s="40">
        <f>AX825-AV825</f>
        <v>0</v>
      </c>
      <c r="AX825" s="59">
        <f>IF(D825&gt;AV825,AV825+(D825-AV825),AV825)</f>
        <v>29410</v>
      </c>
    </row>
    <row r="826" spans="1:50" ht="15" customHeight="1" x14ac:dyDescent="0.25">
      <c r="A826" s="51">
        <v>84</v>
      </c>
      <c r="B826" s="51">
        <v>700</v>
      </c>
      <c r="C826" s="52" t="s">
        <v>408</v>
      </c>
      <c r="D826" s="39">
        <v>19639</v>
      </c>
      <c r="E826" s="40">
        <v>0</v>
      </c>
      <c r="F826" s="41">
        <v>81</v>
      </c>
      <c r="G826" s="40">
        <v>69</v>
      </c>
      <c r="H826" s="42">
        <v>2.0289999999999999</v>
      </c>
      <c r="I826" s="41">
        <v>0</v>
      </c>
      <c r="J826" s="43">
        <f t="shared" si="325"/>
        <v>0</v>
      </c>
      <c r="K826" s="41">
        <v>10</v>
      </c>
      <c r="L826" s="41">
        <v>31</v>
      </c>
      <c r="M826" s="41">
        <v>7</v>
      </c>
      <c r="N826" s="41">
        <f t="shared" si="324"/>
        <v>32.258099999999999</v>
      </c>
      <c r="O826" s="41">
        <f t="shared" si="326"/>
        <v>22.5806</v>
      </c>
      <c r="P826" s="41">
        <v>139</v>
      </c>
      <c r="Q826" s="41">
        <v>121</v>
      </c>
      <c r="R826" s="41">
        <v>131</v>
      </c>
      <c r="S826" s="41">
        <v>120</v>
      </c>
      <c r="T826" s="57">
        <v>81</v>
      </c>
      <c r="U826" s="53">
        <f t="shared" si="327"/>
        <v>139</v>
      </c>
      <c r="V826" s="44">
        <f t="shared" si="328"/>
        <v>50.36</v>
      </c>
      <c r="W826" s="54">
        <v>30841</v>
      </c>
      <c r="X826" s="55">
        <v>14501</v>
      </c>
      <c r="Y826" s="41">
        <v>0.19029200135290203</v>
      </c>
      <c r="Z826" s="41">
        <f t="shared" si="329"/>
        <v>425.66160000000002</v>
      </c>
      <c r="AA826" s="41">
        <f t="shared" si="330"/>
        <v>0</v>
      </c>
      <c r="AB826" s="41">
        <f t="shared" si="331"/>
        <v>0.426315</v>
      </c>
      <c r="AC826" s="41" t="str">
        <f t="shared" si="332"/>
        <v/>
      </c>
      <c r="AD826" s="41" t="str">
        <f t="shared" si="333"/>
        <v/>
      </c>
      <c r="AE826" s="41">
        <f t="shared" si="334"/>
        <v>410</v>
      </c>
      <c r="AF826" s="41">
        <f t="shared" si="335"/>
        <v>410</v>
      </c>
      <c r="AG826" s="41">
        <f t="shared" si="336"/>
        <v>0</v>
      </c>
      <c r="AH826" s="41" t="str">
        <f t="shared" si="337"/>
        <v/>
      </c>
      <c r="AI826" s="41" t="str">
        <f t="shared" si="338"/>
        <v/>
      </c>
      <c r="AJ826" s="41" t="str">
        <f t="shared" si="339"/>
        <v/>
      </c>
      <c r="AK826" s="41" t="str">
        <f t="shared" si="340"/>
        <v/>
      </c>
      <c r="AL826" s="44">
        <f t="shared" si="341"/>
        <v>410</v>
      </c>
      <c r="AM826" s="44">
        <f t="shared" si="342"/>
        <v>463.72</v>
      </c>
      <c r="AN826" s="40">
        <f t="shared" si="343"/>
        <v>18849</v>
      </c>
      <c r="AO826" s="45">
        <f t="shared" si="344"/>
        <v>2.8574476651868366E-2</v>
      </c>
      <c r="AP826" s="40">
        <f t="shared" si="345"/>
        <v>-22.573836554976008</v>
      </c>
      <c r="AQ826" s="41">
        <v>0</v>
      </c>
      <c r="AR826" s="40">
        <f t="shared" si="346"/>
        <v>18849</v>
      </c>
      <c r="AS826" s="40">
        <f t="shared" si="347"/>
        <v>690</v>
      </c>
      <c r="AT826" s="40">
        <f t="shared" si="348"/>
        <v>725.05000000000007</v>
      </c>
      <c r="AU826" s="40">
        <f t="shared" si="349"/>
        <v>18949</v>
      </c>
      <c r="AV826" s="46">
        <f t="shared" si="350"/>
        <v>18949</v>
      </c>
      <c r="AW826" s="40">
        <f>AX826-AV826</f>
        <v>690</v>
      </c>
      <c r="AX826" s="59">
        <f>IF(D826&gt;AV826,AV826+(D826-AV826),AV826)</f>
        <v>19639</v>
      </c>
    </row>
    <row r="827" spans="1:50" ht="15" customHeight="1" x14ac:dyDescent="0.25">
      <c r="A827" s="51">
        <v>84</v>
      </c>
      <c r="B827" s="51">
        <v>900</v>
      </c>
      <c r="C827" s="52" t="s">
        <v>548</v>
      </c>
      <c r="D827" s="39">
        <v>0</v>
      </c>
      <c r="E827" s="40">
        <v>0</v>
      </c>
      <c r="F827" s="41">
        <v>68</v>
      </c>
      <c r="G827" s="40">
        <v>54</v>
      </c>
      <c r="H827" s="42">
        <v>2.4550000000000001</v>
      </c>
      <c r="I827" s="41">
        <v>0</v>
      </c>
      <c r="J827" s="43">
        <f t="shared" si="325"/>
        <v>0</v>
      </c>
      <c r="K827" s="41">
        <v>10</v>
      </c>
      <c r="L827" s="41">
        <v>17</v>
      </c>
      <c r="M827" s="41">
        <v>7</v>
      </c>
      <c r="N827" s="41">
        <f t="shared" si="324"/>
        <v>58.823499999999996</v>
      </c>
      <c r="O827" s="41">
        <f t="shared" si="326"/>
        <v>41.176499999999997</v>
      </c>
      <c r="P827" s="41">
        <v>114</v>
      </c>
      <c r="Q827" s="41">
        <v>89</v>
      </c>
      <c r="R827" s="41">
        <v>63</v>
      </c>
      <c r="S827" s="41">
        <v>69</v>
      </c>
      <c r="T827" s="57">
        <v>68</v>
      </c>
      <c r="U827" s="53">
        <f t="shared" si="327"/>
        <v>114</v>
      </c>
      <c r="V827" s="44">
        <f t="shared" si="328"/>
        <v>52.63</v>
      </c>
      <c r="W827" s="54">
        <v>116860</v>
      </c>
      <c r="X827" s="55">
        <v>9303</v>
      </c>
      <c r="Y827" s="41">
        <v>3.4964856980032342</v>
      </c>
      <c r="Z827" s="41">
        <f t="shared" si="329"/>
        <v>19.4481</v>
      </c>
      <c r="AA827" s="41">
        <f t="shared" si="330"/>
        <v>200</v>
      </c>
      <c r="AB827" s="41">
        <f t="shared" si="331"/>
        <v>0.426315</v>
      </c>
      <c r="AC827" s="41" t="str">
        <f t="shared" si="332"/>
        <v/>
      </c>
      <c r="AD827" s="41" t="str">
        <f t="shared" si="333"/>
        <v/>
      </c>
      <c r="AE827" s="41">
        <f t="shared" si="334"/>
        <v>610</v>
      </c>
      <c r="AF827" s="41">
        <f t="shared" si="335"/>
        <v>610</v>
      </c>
      <c r="AG827" s="41">
        <f t="shared" si="336"/>
        <v>0</v>
      </c>
      <c r="AH827" s="41" t="str">
        <f t="shared" si="337"/>
        <v/>
      </c>
      <c r="AI827" s="41" t="str">
        <f t="shared" si="338"/>
        <v/>
      </c>
      <c r="AJ827" s="41" t="str">
        <f t="shared" si="339"/>
        <v/>
      </c>
      <c r="AK827" s="41" t="str">
        <f t="shared" si="340"/>
        <v/>
      </c>
      <c r="AL827" s="44">
        <f t="shared" si="341"/>
        <v>610</v>
      </c>
      <c r="AM827" s="44">
        <f t="shared" si="342"/>
        <v>689.93</v>
      </c>
      <c r="AN827" s="40">
        <f t="shared" si="343"/>
        <v>0</v>
      </c>
      <c r="AO827" s="45">
        <f t="shared" si="344"/>
        <v>2.8574476651868366E-2</v>
      </c>
      <c r="AP827" s="40">
        <f t="shared" si="345"/>
        <v>0</v>
      </c>
      <c r="AQ827" s="41">
        <v>0</v>
      </c>
      <c r="AR827" s="40">
        <f t="shared" si="346"/>
        <v>0</v>
      </c>
      <c r="AS827" s="40">
        <f t="shared" si="347"/>
        <v>540</v>
      </c>
      <c r="AT827" s="40">
        <f t="shared" si="348"/>
        <v>465.15000000000003</v>
      </c>
      <c r="AU827" s="40">
        <f t="shared" si="349"/>
        <v>-465</v>
      </c>
      <c r="AV827" s="46">
        <f t="shared" si="350"/>
        <v>0</v>
      </c>
      <c r="AW827" s="40">
        <f>AX827-AV827</f>
        <v>0</v>
      </c>
      <c r="AX827" s="59">
        <f>IF(D827&gt;AV827,AV827+(D827-AV827),AV827)</f>
        <v>0</v>
      </c>
    </row>
    <row r="828" spans="1:50" ht="15" customHeight="1" x14ac:dyDescent="0.25">
      <c r="A828" s="51">
        <v>84</v>
      </c>
      <c r="B828" s="51">
        <v>1200</v>
      </c>
      <c r="C828" s="52" t="s">
        <v>838</v>
      </c>
      <c r="D828" s="39">
        <v>29213</v>
      </c>
      <c r="E828" s="40">
        <v>0</v>
      </c>
      <c r="F828" s="41">
        <v>142</v>
      </c>
      <c r="G828" s="40">
        <v>129</v>
      </c>
      <c r="H828" s="42">
        <v>2.2240000000000002</v>
      </c>
      <c r="I828" s="41">
        <v>3</v>
      </c>
      <c r="J828" s="43">
        <f t="shared" si="325"/>
        <v>2.3300000000000001E-2</v>
      </c>
      <c r="K828" s="41">
        <v>43</v>
      </c>
      <c r="L828" s="41">
        <v>80</v>
      </c>
      <c r="M828" s="41">
        <v>13</v>
      </c>
      <c r="N828" s="41">
        <f t="shared" si="324"/>
        <v>53.75</v>
      </c>
      <c r="O828" s="41">
        <f t="shared" si="326"/>
        <v>16.25</v>
      </c>
      <c r="P828" s="41">
        <v>171</v>
      </c>
      <c r="Q828" s="41">
        <v>177</v>
      </c>
      <c r="R828" s="41">
        <v>158</v>
      </c>
      <c r="S828" s="41">
        <v>122</v>
      </c>
      <c r="T828" s="57">
        <v>142</v>
      </c>
      <c r="U828" s="53">
        <f t="shared" si="327"/>
        <v>177</v>
      </c>
      <c r="V828" s="44">
        <f t="shared" si="328"/>
        <v>27.12</v>
      </c>
      <c r="W828" s="54">
        <v>64799</v>
      </c>
      <c r="X828" s="55">
        <v>39118</v>
      </c>
      <c r="Y828" s="41">
        <v>0.28506811614571187</v>
      </c>
      <c r="Z828" s="41">
        <f t="shared" si="329"/>
        <v>498.1266</v>
      </c>
      <c r="AA828" s="41">
        <f t="shared" si="330"/>
        <v>0</v>
      </c>
      <c r="AB828" s="41">
        <f t="shared" si="331"/>
        <v>0.426315</v>
      </c>
      <c r="AC828" s="41" t="str">
        <f t="shared" si="332"/>
        <v/>
      </c>
      <c r="AD828" s="41" t="str">
        <f t="shared" si="333"/>
        <v/>
      </c>
      <c r="AE828" s="41">
        <f t="shared" si="334"/>
        <v>420.64300000000003</v>
      </c>
      <c r="AF828" s="41">
        <f t="shared" si="335"/>
        <v>420.64300000000003</v>
      </c>
      <c r="AG828" s="41">
        <f t="shared" si="336"/>
        <v>0</v>
      </c>
      <c r="AH828" s="41" t="str">
        <f t="shared" si="337"/>
        <v/>
      </c>
      <c r="AI828" s="41" t="str">
        <f t="shared" si="338"/>
        <v/>
      </c>
      <c r="AJ828" s="41" t="str">
        <f t="shared" si="339"/>
        <v/>
      </c>
      <c r="AK828" s="41" t="str">
        <f t="shared" si="340"/>
        <v/>
      </c>
      <c r="AL828" s="44">
        <f t="shared" si="341"/>
        <v>420.64</v>
      </c>
      <c r="AM828" s="44">
        <f t="shared" si="342"/>
        <v>475.76</v>
      </c>
      <c r="AN828" s="40">
        <f t="shared" si="343"/>
        <v>33748</v>
      </c>
      <c r="AO828" s="45">
        <f t="shared" si="344"/>
        <v>2.8574476651868366E-2</v>
      </c>
      <c r="AP828" s="40">
        <f t="shared" si="345"/>
        <v>129.58525161622305</v>
      </c>
      <c r="AQ828" s="41">
        <v>0</v>
      </c>
      <c r="AR828" s="40">
        <f t="shared" si="346"/>
        <v>29343</v>
      </c>
      <c r="AS828" s="40">
        <f t="shared" si="347"/>
        <v>1290</v>
      </c>
      <c r="AT828" s="40">
        <f t="shared" si="348"/>
        <v>1955.9</v>
      </c>
      <c r="AU828" s="40">
        <f t="shared" si="349"/>
        <v>27923</v>
      </c>
      <c r="AV828" s="46">
        <f t="shared" si="350"/>
        <v>29343</v>
      </c>
      <c r="AW828" s="40">
        <f>AX828-AV828</f>
        <v>0</v>
      </c>
      <c r="AX828" s="59">
        <f>IF(D828&gt;AV828,AV828+(D828-AV828),AV828)</f>
        <v>29343</v>
      </c>
    </row>
    <row r="829" spans="1:50" ht="15" customHeight="1" x14ac:dyDescent="0.25">
      <c r="A829" s="51">
        <v>84</v>
      </c>
      <c r="B829" s="51">
        <v>8500</v>
      </c>
      <c r="C829" s="52" t="s">
        <v>665</v>
      </c>
      <c r="D829" s="39">
        <v>140442</v>
      </c>
      <c r="E829" s="40">
        <v>0</v>
      </c>
      <c r="F829" s="41">
        <v>493</v>
      </c>
      <c r="G829" s="40">
        <v>480</v>
      </c>
      <c r="H829" s="42">
        <v>2.2429999999999999</v>
      </c>
      <c r="I829" s="41">
        <v>186</v>
      </c>
      <c r="J829" s="43">
        <f t="shared" si="325"/>
        <v>0.38750000000000001</v>
      </c>
      <c r="K829" s="41">
        <v>75</v>
      </c>
      <c r="L829" s="41">
        <v>302</v>
      </c>
      <c r="M829" s="41">
        <v>65</v>
      </c>
      <c r="N829" s="41">
        <f t="shared" si="324"/>
        <v>24.834400000000002</v>
      </c>
      <c r="O829" s="41">
        <f t="shared" si="326"/>
        <v>21.523199999999999</v>
      </c>
      <c r="P829" s="41">
        <v>448</v>
      </c>
      <c r="Q829" s="41">
        <v>476</v>
      </c>
      <c r="R829" s="41">
        <v>443</v>
      </c>
      <c r="S829" s="41">
        <v>497</v>
      </c>
      <c r="T829" s="57">
        <v>493</v>
      </c>
      <c r="U829" s="53">
        <f t="shared" si="327"/>
        <v>497</v>
      </c>
      <c r="V829" s="44">
        <f t="shared" si="328"/>
        <v>3.42</v>
      </c>
      <c r="W829" s="54">
        <v>278532</v>
      </c>
      <c r="X829" s="55">
        <v>334007</v>
      </c>
      <c r="Y829" s="41">
        <v>0.8818755144811482</v>
      </c>
      <c r="Z829" s="41">
        <f t="shared" si="329"/>
        <v>559.03579999999999</v>
      </c>
      <c r="AA829" s="41">
        <f t="shared" si="330"/>
        <v>0</v>
      </c>
      <c r="AB829" s="41">
        <f t="shared" si="331"/>
        <v>0.426315</v>
      </c>
      <c r="AC829" s="41" t="str">
        <f t="shared" si="332"/>
        <v/>
      </c>
      <c r="AD829" s="41" t="str">
        <f t="shared" si="333"/>
        <v/>
      </c>
      <c r="AE829" s="41">
        <f t="shared" si="334"/>
        <v>549.46</v>
      </c>
      <c r="AF829" s="41">
        <f t="shared" si="335"/>
        <v>549.46</v>
      </c>
      <c r="AG829" s="41">
        <f t="shared" si="336"/>
        <v>0</v>
      </c>
      <c r="AH829" s="41" t="str">
        <f t="shared" si="337"/>
        <v/>
      </c>
      <c r="AI829" s="41" t="str">
        <f t="shared" si="338"/>
        <v/>
      </c>
      <c r="AJ829" s="41" t="str">
        <f t="shared" si="339"/>
        <v/>
      </c>
      <c r="AK829" s="41" t="str">
        <f t="shared" si="340"/>
        <v/>
      </c>
      <c r="AL829" s="44">
        <f t="shared" si="341"/>
        <v>549.46</v>
      </c>
      <c r="AM829" s="44">
        <f t="shared" si="342"/>
        <v>621.46</v>
      </c>
      <c r="AN829" s="40">
        <f t="shared" si="343"/>
        <v>179558</v>
      </c>
      <c r="AO829" s="45">
        <f t="shared" si="344"/>
        <v>2.8574476651868366E-2</v>
      </c>
      <c r="AP829" s="40">
        <f t="shared" si="345"/>
        <v>1117.7192287144831</v>
      </c>
      <c r="AQ829" s="41">
        <v>0</v>
      </c>
      <c r="AR829" s="40">
        <f t="shared" si="346"/>
        <v>141560</v>
      </c>
      <c r="AS829" s="40">
        <f t="shared" si="347"/>
        <v>4800</v>
      </c>
      <c r="AT829" s="40">
        <f t="shared" si="348"/>
        <v>16700.350000000002</v>
      </c>
      <c r="AU829" s="40">
        <f t="shared" si="349"/>
        <v>135642</v>
      </c>
      <c r="AV829" s="46">
        <f t="shared" si="350"/>
        <v>141560</v>
      </c>
      <c r="AW829" s="40">
        <f>AX829-AV829</f>
        <v>0</v>
      </c>
      <c r="AX829" s="59">
        <f>IF(D829&gt;AV829,AV829+(D829-AV829),AV829)</f>
        <v>141560</v>
      </c>
    </row>
    <row r="830" spans="1:50" ht="15" customHeight="1" x14ac:dyDescent="0.25">
      <c r="A830" s="51">
        <v>85</v>
      </c>
      <c r="B830" s="51">
        <v>100</v>
      </c>
      <c r="C830" s="52" t="s">
        <v>14</v>
      </c>
      <c r="D830" s="39">
        <v>84266</v>
      </c>
      <c r="E830" s="40">
        <v>0</v>
      </c>
      <c r="F830" s="41">
        <v>493</v>
      </c>
      <c r="G830" s="40">
        <v>463</v>
      </c>
      <c r="H830" s="42">
        <v>2.661</v>
      </c>
      <c r="I830" s="41">
        <v>93</v>
      </c>
      <c r="J830" s="43">
        <f t="shared" si="325"/>
        <v>0.2009</v>
      </c>
      <c r="K830" s="41">
        <v>50</v>
      </c>
      <c r="L830" s="41">
        <v>188</v>
      </c>
      <c r="M830" s="41">
        <v>46</v>
      </c>
      <c r="N830" s="41">
        <f t="shared" si="324"/>
        <v>26.595700000000001</v>
      </c>
      <c r="O830" s="41">
        <f t="shared" si="326"/>
        <v>24.4681</v>
      </c>
      <c r="P830" s="41">
        <v>334</v>
      </c>
      <c r="Q830" s="41">
        <v>354</v>
      </c>
      <c r="R830" s="41">
        <v>349</v>
      </c>
      <c r="S830" s="41">
        <v>417</v>
      </c>
      <c r="T830" s="57">
        <v>493</v>
      </c>
      <c r="U830" s="53">
        <f t="shared" si="327"/>
        <v>493</v>
      </c>
      <c r="V830" s="44">
        <f t="shared" si="328"/>
        <v>6.09</v>
      </c>
      <c r="W830" s="54">
        <v>333706</v>
      </c>
      <c r="X830" s="55">
        <v>132575</v>
      </c>
      <c r="Y830" s="41">
        <v>2.9783670812374421</v>
      </c>
      <c r="Z830" s="41">
        <f t="shared" si="329"/>
        <v>165.52690000000001</v>
      </c>
      <c r="AA830" s="41">
        <f t="shared" si="330"/>
        <v>0</v>
      </c>
      <c r="AB830" s="41">
        <f t="shared" si="331"/>
        <v>0.426315</v>
      </c>
      <c r="AC830" s="41" t="str">
        <f t="shared" si="332"/>
        <v/>
      </c>
      <c r="AD830" s="41" t="str">
        <f t="shared" si="333"/>
        <v/>
      </c>
      <c r="AE830" s="41">
        <f t="shared" si="334"/>
        <v>543.221</v>
      </c>
      <c r="AF830" s="41">
        <f t="shared" si="335"/>
        <v>543.221</v>
      </c>
      <c r="AG830" s="41">
        <f t="shared" si="336"/>
        <v>0</v>
      </c>
      <c r="AH830" s="41" t="str">
        <f t="shared" si="337"/>
        <v/>
      </c>
      <c r="AI830" s="41" t="str">
        <f t="shared" si="338"/>
        <v/>
      </c>
      <c r="AJ830" s="41" t="str">
        <f t="shared" si="339"/>
        <v/>
      </c>
      <c r="AK830" s="41" t="str">
        <f t="shared" si="340"/>
        <v/>
      </c>
      <c r="AL830" s="44">
        <f t="shared" si="341"/>
        <v>543.22</v>
      </c>
      <c r="AM830" s="44">
        <f t="shared" si="342"/>
        <v>614.4</v>
      </c>
      <c r="AN830" s="40">
        <f t="shared" si="343"/>
        <v>142203</v>
      </c>
      <c r="AO830" s="45">
        <f t="shared" si="344"/>
        <v>2.8574476651868366E-2</v>
      </c>
      <c r="AP830" s="40">
        <f t="shared" si="345"/>
        <v>1655.5194537792975</v>
      </c>
      <c r="AQ830" s="41">
        <v>0</v>
      </c>
      <c r="AR830" s="40">
        <f t="shared" si="346"/>
        <v>85922</v>
      </c>
      <c r="AS830" s="40">
        <f t="shared" si="347"/>
        <v>4630</v>
      </c>
      <c r="AT830" s="40">
        <f t="shared" si="348"/>
        <v>6628.75</v>
      </c>
      <c r="AU830" s="40">
        <f t="shared" si="349"/>
        <v>79636</v>
      </c>
      <c r="AV830" s="46">
        <f t="shared" si="350"/>
        <v>85922</v>
      </c>
      <c r="AW830" s="40">
        <f>AX830-AV830</f>
        <v>0</v>
      </c>
      <c r="AX830" s="59">
        <f>IF(D830&gt;AV830,AV830+(D830-AV830),AV830)</f>
        <v>85922</v>
      </c>
    </row>
    <row r="831" spans="1:50" ht="15" customHeight="1" x14ac:dyDescent="0.25">
      <c r="A831" s="51">
        <v>85</v>
      </c>
      <c r="B831" s="51">
        <v>200</v>
      </c>
      <c r="C831" s="52" t="s">
        <v>181</v>
      </c>
      <c r="D831" s="39">
        <v>45506</v>
      </c>
      <c r="E831" s="40">
        <v>0</v>
      </c>
      <c r="F831" s="41">
        <v>323</v>
      </c>
      <c r="G831" s="40">
        <v>300</v>
      </c>
      <c r="H831" s="42">
        <v>2.2730000000000001</v>
      </c>
      <c r="I831" s="41">
        <v>8</v>
      </c>
      <c r="J831" s="43">
        <f t="shared" si="325"/>
        <v>2.6700000000000002E-2</v>
      </c>
      <c r="K831" s="41">
        <v>58</v>
      </c>
      <c r="L831" s="41">
        <v>157</v>
      </c>
      <c r="M831" s="41">
        <v>34</v>
      </c>
      <c r="N831" s="41">
        <f t="shared" si="324"/>
        <v>36.942700000000002</v>
      </c>
      <c r="O831" s="41">
        <f t="shared" si="326"/>
        <v>21.656100000000002</v>
      </c>
      <c r="P831" s="41">
        <v>369</v>
      </c>
      <c r="Q831" s="41">
        <v>350</v>
      </c>
      <c r="R831" s="41">
        <v>360</v>
      </c>
      <c r="S831" s="41">
        <v>329</v>
      </c>
      <c r="T831" s="57">
        <v>323</v>
      </c>
      <c r="U831" s="53">
        <f t="shared" si="327"/>
        <v>369</v>
      </c>
      <c r="V831" s="44">
        <f t="shared" si="328"/>
        <v>18.7</v>
      </c>
      <c r="W831" s="54">
        <v>256264</v>
      </c>
      <c r="X831" s="55">
        <v>109283</v>
      </c>
      <c r="Y831" s="41">
        <v>0.98100222858175401</v>
      </c>
      <c r="Z831" s="41">
        <f t="shared" si="329"/>
        <v>329.25510000000003</v>
      </c>
      <c r="AA831" s="41">
        <f t="shared" si="330"/>
        <v>0</v>
      </c>
      <c r="AB831" s="41">
        <f t="shared" si="331"/>
        <v>0.426315</v>
      </c>
      <c r="AC831" s="41" t="str">
        <f t="shared" si="332"/>
        <v/>
      </c>
      <c r="AD831" s="41" t="str">
        <f t="shared" si="333"/>
        <v/>
      </c>
      <c r="AE831" s="41">
        <f t="shared" si="334"/>
        <v>483.4</v>
      </c>
      <c r="AF831" s="41">
        <f t="shared" si="335"/>
        <v>483.4</v>
      </c>
      <c r="AG831" s="41">
        <f t="shared" si="336"/>
        <v>0</v>
      </c>
      <c r="AH831" s="41" t="str">
        <f t="shared" si="337"/>
        <v/>
      </c>
      <c r="AI831" s="41" t="str">
        <f t="shared" si="338"/>
        <v/>
      </c>
      <c r="AJ831" s="41" t="str">
        <f t="shared" si="339"/>
        <v/>
      </c>
      <c r="AK831" s="41" t="str">
        <f t="shared" si="340"/>
        <v/>
      </c>
      <c r="AL831" s="44">
        <f t="shared" si="341"/>
        <v>483.4</v>
      </c>
      <c r="AM831" s="44">
        <f t="shared" si="342"/>
        <v>546.74</v>
      </c>
      <c r="AN831" s="40">
        <f t="shared" si="343"/>
        <v>54773</v>
      </c>
      <c r="AO831" s="45">
        <f t="shared" si="344"/>
        <v>2.8574476651868366E-2</v>
      </c>
      <c r="AP831" s="40">
        <f t="shared" si="345"/>
        <v>264.79967513286414</v>
      </c>
      <c r="AQ831" s="41">
        <v>0</v>
      </c>
      <c r="AR831" s="40">
        <f t="shared" si="346"/>
        <v>45771</v>
      </c>
      <c r="AS831" s="40">
        <f t="shared" si="347"/>
        <v>3000</v>
      </c>
      <c r="AT831" s="40">
        <f t="shared" si="348"/>
        <v>5464.1500000000005</v>
      </c>
      <c r="AU831" s="40">
        <f t="shared" si="349"/>
        <v>42506</v>
      </c>
      <c r="AV831" s="46">
        <f t="shared" si="350"/>
        <v>45771</v>
      </c>
      <c r="AW831" s="40">
        <f>AX831-AV831</f>
        <v>0</v>
      </c>
      <c r="AX831" s="59">
        <f>IF(D831&gt;AV831,AV831+(D831-AV831),AV831)</f>
        <v>45771</v>
      </c>
    </row>
    <row r="832" spans="1:50" ht="15" customHeight="1" x14ac:dyDescent="0.25">
      <c r="A832" s="51">
        <v>85</v>
      </c>
      <c r="B832" s="51">
        <v>400</v>
      </c>
      <c r="C832" s="52" t="s">
        <v>230</v>
      </c>
      <c r="D832" s="39">
        <v>25129</v>
      </c>
      <c r="E832" s="40">
        <v>0</v>
      </c>
      <c r="F832" s="41">
        <v>152</v>
      </c>
      <c r="G832" s="40">
        <v>149</v>
      </c>
      <c r="H832" s="42">
        <v>2.129</v>
      </c>
      <c r="I832" s="41">
        <v>48</v>
      </c>
      <c r="J832" s="43">
        <f t="shared" si="325"/>
        <v>0.3221</v>
      </c>
      <c r="K832" s="41">
        <v>15</v>
      </c>
      <c r="L832" s="41">
        <v>46</v>
      </c>
      <c r="M832" s="41">
        <v>13</v>
      </c>
      <c r="N832" s="41">
        <f t="shared" si="324"/>
        <v>32.608699999999999</v>
      </c>
      <c r="O832" s="41">
        <f t="shared" si="326"/>
        <v>28.260899999999999</v>
      </c>
      <c r="P832" s="41">
        <v>158</v>
      </c>
      <c r="Q832" s="41">
        <v>198</v>
      </c>
      <c r="R832" s="41">
        <v>220</v>
      </c>
      <c r="S832" s="41">
        <v>214</v>
      </c>
      <c r="T832" s="57">
        <v>152</v>
      </c>
      <c r="U832" s="53">
        <f t="shared" si="327"/>
        <v>220</v>
      </c>
      <c r="V832" s="44">
        <f t="shared" si="328"/>
        <v>32.270000000000003</v>
      </c>
      <c r="W832" s="54">
        <v>111614</v>
      </c>
      <c r="X832" s="55">
        <v>37342</v>
      </c>
      <c r="Y832" s="41">
        <v>2.0389951613675432</v>
      </c>
      <c r="Z832" s="41">
        <f t="shared" si="329"/>
        <v>74.546499999999995</v>
      </c>
      <c r="AA832" s="41">
        <f t="shared" si="330"/>
        <v>0</v>
      </c>
      <c r="AB832" s="41">
        <f t="shared" si="331"/>
        <v>0.426315</v>
      </c>
      <c r="AC832" s="41" t="str">
        <f t="shared" si="332"/>
        <v/>
      </c>
      <c r="AD832" s="41" t="str">
        <f t="shared" si="333"/>
        <v/>
      </c>
      <c r="AE832" s="41">
        <f t="shared" si="334"/>
        <v>427.983</v>
      </c>
      <c r="AF832" s="41">
        <f t="shared" si="335"/>
        <v>427.983</v>
      </c>
      <c r="AG832" s="41">
        <f t="shared" si="336"/>
        <v>0</v>
      </c>
      <c r="AH832" s="41" t="str">
        <f t="shared" si="337"/>
        <v/>
      </c>
      <c r="AI832" s="41" t="str">
        <f t="shared" si="338"/>
        <v/>
      </c>
      <c r="AJ832" s="41" t="str">
        <f t="shared" si="339"/>
        <v/>
      </c>
      <c r="AK832" s="41" t="str">
        <f t="shared" si="340"/>
        <v/>
      </c>
      <c r="AL832" s="44">
        <f t="shared" si="341"/>
        <v>427.98</v>
      </c>
      <c r="AM832" s="44">
        <f t="shared" si="342"/>
        <v>484.06</v>
      </c>
      <c r="AN832" s="40">
        <f t="shared" si="343"/>
        <v>24542</v>
      </c>
      <c r="AO832" s="45">
        <f t="shared" si="344"/>
        <v>2.8574476651868366E-2</v>
      </c>
      <c r="AP832" s="40">
        <f t="shared" si="345"/>
        <v>-16.77321779464673</v>
      </c>
      <c r="AQ832" s="41">
        <v>0</v>
      </c>
      <c r="AR832" s="40">
        <f t="shared" si="346"/>
        <v>24542</v>
      </c>
      <c r="AS832" s="40">
        <f t="shared" si="347"/>
        <v>1490</v>
      </c>
      <c r="AT832" s="40">
        <f t="shared" si="348"/>
        <v>1867.1000000000001</v>
      </c>
      <c r="AU832" s="40">
        <f t="shared" si="349"/>
        <v>23639</v>
      </c>
      <c r="AV832" s="46">
        <f t="shared" si="350"/>
        <v>24542</v>
      </c>
      <c r="AW832" s="40">
        <f>AX832-AV832</f>
        <v>587</v>
      </c>
      <c r="AX832" s="59">
        <f>IF(D832&gt;AV832,AV832+(D832-AV832),AV832)</f>
        <v>25129</v>
      </c>
    </row>
    <row r="833" spans="1:50" ht="15" customHeight="1" x14ac:dyDescent="0.25">
      <c r="A833" s="51">
        <v>85</v>
      </c>
      <c r="B833" s="51">
        <v>500</v>
      </c>
      <c r="C833" s="52" t="s">
        <v>307</v>
      </c>
      <c r="D833" s="39">
        <v>401765</v>
      </c>
      <c r="E833" s="40">
        <v>0</v>
      </c>
      <c r="F833" s="41">
        <v>4036</v>
      </c>
      <c r="G833" s="40">
        <v>4169</v>
      </c>
      <c r="H833" s="42">
        <v>2.355</v>
      </c>
      <c r="I833" s="41">
        <v>1958</v>
      </c>
      <c r="J833" s="43">
        <f t="shared" si="325"/>
        <v>0.46970000000000001</v>
      </c>
      <c r="K833" s="41">
        <v>51</v>
      </c>
      <c r="L833" s="41">
        <v>1854</v>
      </c>
      <c r="M833" s="41">
        <v>343</v>
      </c>
      <c r="N833" s="41">
        <f t="shared" si="324"/>
        <v>2.7507999999999999</v>
      </c>
      <c r="O833" s="41">
        <f t="shared" si="326"/>
        <v>18.500499999999999</v>
      </c>
      <c r="P833" s="41">
        <v>1829</v>
      </c>
      <c r="Q833" s="41">
        <v>2567</v>
      </c>
      <c r="R833" s="41">
        <v>2878</v>
      </c>
      <c r="S833" s="41">
        <v>3373</v>
      </c>
      <c r="T833" s="53">
        <v>4036</v>
      </c>
      <c r="U833" s="53">
        <f t="shared" si="327"/>
        <v>4036</v>
      </c>
      <c r="V833" s="44">
        <f t="shared" si="328"/>
        <v>0</v>
      </c>
      <c r="W833" s="54">
        <v>3655028</v>
      </c>
      <c r="X833" s="55">
        <v>1561956</v>
      </c>
      <c r="Y833" s="41">
        <v>2.4883458919500785</v>
      </c>
      <c r="Z833" s="41">
        <f t="shared" si="329"/>
        <v>1621.961</v>
      </c>
      <c r="AA833" s="41">
        <f t="shared" si="330"/>
        <v>0</v>
      </c>
      <c r="AB833" s="41">
        <f t="shared" si="331"/>
        <v>0.426315</v>
      </c>
      <c r="AC833" s="41" t="str">
        <f t="shared" si="332"/>
        <v/>
      </c>
      <c r="AD833" s="41" t="str">
        <f t="shared" si="333"/>
        <v/>
      </c>
      <c r="AE833" s="41" t="str">
        <f t="shared" si="334"/>
        <v/>
      </c>
      <c r="AF833" s="41" t="str">
        <f t="shared" si="335"/>
        <v/>
      </c>
      <c r="AG833" s="41">
        <f t="shared" si="336"/>
        <v>528.79516291999994</v>
      </c>
      <c r="AH833" s="41" t="str">
        <f t="shared" si="337"/>
        <v/>
      </c>
      <c r="AI833" s="41" t="str">
        <f t="shared" si="338"/>
        <v/>
      </c>
      <c r="AJ833" s="41" t="str">
        <f t="shared" si="339"/>
        <v/>
      </c>
      <c r="AK833" s="41" t="str">
        <f t="shared" si="340"/>
        <v/>
      </c>
      <c r="AL833" s="44">
        <f t="shared" si="341"/>
        <v>528.79999999999995</v>
      </c>
      <c r="AM833" s="44">
        <f t="shared" si="342"/>
        <v>598.09</v>
      </c>
      <c r="AN833" s="40">
        <f t="shared" si="343"/>
        <v>935244</v>
      </c>
      <c r="AO833" s="45">
        <f t="shared" si="344"/>
        <v>2.8574476651868366E-2</v>
      </c>
      <c r="AP833" s="40">
        <f t="shared" si="345"/>
        <v>15243.883229762085</v>
      </c>
      <c r="AQ833" s="41">
        <v>0</v>
      </c>
      <c r="AR833" s="40">
        <f t="shared" si="346"/>
        <v>417009</v>
      </c>
      <c r="AS833" s="40">
        <f t="shared" si="347"/>
        <v>41690</v>
      </c>
      <c r="AT833" s="40">
        <f t="shared" si="348"/>
        <v>78097.8</v>
      </c>
      <c r="AU833" s="40">
        <f t="shared" si="349"/>
        <v>360075</v>
      </c>
      <c r="AV833" s="46">
        <f t="shared" si="350"/>
        <v>417009</v>
      </c>
      <c r="AW833" s="40">
        <f>AX833-AV833</f>
        <v>0</v>
      </c>
      <c r="AX833" s="59">
        <f>IF(D833&gt;AV833,AV833+(D833-AV833),AV833)</f>
        <v>417009</v>
      </c>
    </row>
    <row r="834" spans="1:50" ht="15" customHeight="1" x14ac:dyDescent="0.25">
      <c r="A834" s="51">
        <v>85</v>
      </c>
      <c r="B834" s="51">
        <v>700</v>
      </c>
      <c r="C834" s="52" t="s">
        <v>452</v>
      </c>
      <c r="D834" s="39">
        <v>487364</v>
      </c>
      <c r="E834" s="40">
        <v>0</v>
      </c>
      <c r="F834" s="41">
        <v>1620</v>
      </c>
      <c r="G834" s="40">
        <v>1518</v>
      </c>
      <c r="H834" s="42">
        <v>2.5499999999999998</v>
      </c>
      <c r="I834" s="41">
        <v>702</v>
      </c>
      <c r="J834" s="43">
        <f t="shared" si="325"/>
        <v>0.46250000000000002</v>
      </c>
      <c r="K834" s="41">
        <v>186</v>
      </c>
      <c r="L834" s="41">
        <v>657</v>
      </c>
      <c r="M834" s="41">
        <v>84</v>
      </c>
      <c r="N834" s="41">
        <f t="shared" si="324"/>
        <v>28.310500000000001</v>
      </c>
      <c r="O834" s="41">
        <f t="shared" si="326"/>
        <v>12.785399999999999</v>
      </c>
      <c r="P834" s="41">
        <v>1000</v>
      </c>
      <c r="Q834" s="41">
        <v>1226</v>
      </c>
      <c r="R834" s="41">
        <v>1298</v>
      </c>
      <c r="S834" s="41">
        <v>1484</v>
      </c>
      <c r="T834" s="53">
        <v>1620</v>
      </c>
      <c r="U834" s="53">
        <f t="shared" si="327"/>
        <v>1620</v>
      </c>
      <c r="V834" s="44">
        <f t="shared" si="328"/>
        <v>6.3</v>
      </c>
      <c r="W834" s="54">
        <v>957293</v>
      </c>
      <c r="X834" s="55">
        <v>958205</v>
      </c>
      <c r="Y834" s="41">
        <v>1.1505659485681015</v>
      </c>
      <c r="Z834" s="41">
        <f t="shared" si="329"/>
        <v>1408.0027</v>
      </c>
      <c r="AA834" s="41">
        <f t="shared" si="330"/>
        <v>0</v>
      </c>
      <c r="AB834" s="41">
        <f t="shared" si="331"/>
        <v>0.426315</v>
      </c>
      <c r="AC834" s="41" t="str">
        <f t="shared" si="332"/>
        <v/>
      </c>
      <c r="AD834" s="41" t="str">
        <f t="shared" si="333"/>
        <v/>
      </c>
      <c r="AE834" s="41">
        <f t="shared" si="334"/>
        <v>930.40599999999995</v>
      </c>
      <c r="AF834" s="41">
        <f t="shared" si="335"/>
        <v>630</v>
      </c>
      <c r="AG834" s="41">
        <f t="shared" si="336"/>
        <v>0</v>
      </c>
      <c r="AH834" s="41" t="str">
        <f t="shared" si="337"/>
        <v/>
      </c>
      <c r="AI834" s="41" t="str">
        <f t="shared" si="338"/>
        <v/>
      </c>
      <c r="AJ834" s="41" t="str">
        <f t="shared" si="339"/>
        <v/>
      </c>
      <c r="AK834" s="41" t="str">
        <f t="shared" si="340"/>
        <v/>
      </c>
      <c r="AL834" s="44">
        <f t="shared" si="341"/>
        <v>630</v>
      </c>
      <c r="AM834" s="44">
        <f t="shared" si="342"/>
        <v>712.55</v>
      </c>
      <c r="AN834" s="40">
        <f t="shared" si="343"/>
        <v>673543</v>
      </c>
      <c r="AO834" s="45">
        <f t="shared" si="344"/>
        <v>2.8574476651868366E-2</v>
      </c>
      <c r="AP834" s="40">
        <f t="shared" si="345"/>
        <v>5319.9674885682007</v>
      </c>
      <c r="AQ834" s="41">
        <v>0</v>
      </c>
      <c r="AR834" s="40">
        <f t="shared" si="346"/>
        <v>492684</v>
      </c>
      <c r="AS834" s="40">
        <f t="shared" si="347"/>
        <v>15180</v>
      </c>
      <c r="AT834" s="40">
        <f t="shared" si="348"/>
        <v>47910.25</v>
      </c>
      <c r="AU834" s="40">
        <f t="shared" si="349"/>
        <v>472184</v>
      </c>
      <c r="AV834" s="46">
        <f t="shared" si="350"/>
        <v>492684</v>
      </c>
      <c r="AW834" s="40">
        <f>AX834-AV834</f>
        <v>0</v>
      </c>
      <c r="AX834" s="59">
        <f>IF(D834&gt;AV834,AV834+(D834-AV834),AV834)</f>
        <v>492684</v>
      </c>
    </row>
    <row r="835" spans="1:50" ht="15" customHeight="1" x14ac:dyDescent="0.25">
      <c r="A835" s="51">
        <v>85</v>
      </c>
      <c r="B835" s="51">
        <v>800</v>
      </c>
      <c r="C835" s="52" t="s">
        <v>524</v>
      </c>
      <c r="D835" s="39">
        <v>38146</v>
      </c>
      <c r="E835" s="40">
        <v>0</v>
      </c>
      <c r="F835" s="41">
        <v>204</v>
      </c>
      <c r="G835" s="40">
        <v>188</v>
      </c>
      <c r="H835" s="42">
        <v>2.4420000000000002</v>
      </c>
      <c r="I835" s="41">
        <v>132</v>
      </c>
      <c r="J835" s="43">
        <f t="shared" si="325"/>
        <v>0.70209999999999995</v>
      </c>
      <c r="K835" s="41">
        <v>41</v>
      </c>
      <c r="L835" s="41">
        <v>90</v>
      </c>
      <c r="M835" s="41">
        <v>20</v>
      </c>
      <c r="N835" s="41">
        <f t="shared" ref="N835:N865" si="351">ROUND(K835/L835,6)*100</f>
        <v>45.555599999999998</v>
      </c>
      <c r="O835" s="41">
        <f t="shared" si="326"/>
        <v>22.222200000000001</v>
      </c>
      <c r="P835" s="41">
        <v>301</v>
      </c>
      <c r="Q835" s="41">
        <v>265</v>
      </c>
      <c r="R835" s="41">
        <v>258</v>
      </c>
      <c r="S835" s="41">
        <v>235</v>
      </c>
      <c r="T835" s="57">
        <v>204</v>
      </c>
      <c r="U835" s="53">
        <f t="shared" si="327"/>
        <v>301</v>
      </c>
      <c r="V835" s="44">
        <f t="shared" si="328"/>
        <v>37.54</v>
      </c>
      <c r="W835" s="54">
        <v>118058</v>
      </c>
      <c r="X835" s="55">
        <v>30001</v>
      </c>
      <c r="Y835" s="41">
        <v>0.25684674986911138</v>
      </c>
      <c r="Z835" s="41">
        <f t="shared" si="329"/>
        <v>794.24789999999996</v>
      </c>
      <c r="AA835" s="41">
        <f t="shared" si="330"/>
        <v>0</v>
      </c>
      <c r="AB835" s="41">
        <f t="shared" si="331"/>
        <v>0.426315</v>
      </c>
      <c r="AC835" s="41" t="str">
        <f t="shared" si="332"/>
        <v/>
      </c>
      <c r="AD835" s="41" t="str">
        <f t="shared" si="333"/>
        <v/>
      </c>
      <c r="AE835" s="41">
        <f t="shared" si="334"/>
        <v>442.29599999999999</v>
      </c>
      <c r="AF835" s="41">
        <f t="shared" si="335"/>
        <v>442.29599999999999</v>
      </c>
      <c r="AG835" s="41">
        <f t="shared" si="336"/>
        <v>0</v>
      </c>
      <c r="AH835" s="41" t="str">
        <f t="shared" si="337"/>
        <v/>
      </c>
      <c r="AI835" s="41" t="str">
        <f t="shared" si="338"/>
        <v/>
      </c>
      <c r="AJ835" s="41" t="str">
        <f t="shared" si="339"/>
        <v/>
      </c>
      <c r="AK835" s="41" t="str">
        <f t="shared" si="340"/>
        <v/>
      </c>
      <c r="AL835" s="44">
        <f t="shared" si="341"/>
        <v>442.3</v>
      </c>
      <c r="AM835" s="44">
        <f t="shared" si="342"/>
        <v>500.26</v>
      </c>
      <c r="AN835" s="40">
        <f t="shared" si="343"/>
        <v>43719</v>
      </c>
      <c r="AO835" s="45">
        <f t="shared" si="344"/>
        <v>2.8574476651868366E-2</v>
      </c>
      <c r="AP835" s="40">
        <f t="shared" si="345"/>
        <v>159.24555838086241</v>
      </c>
      <c r="AQ835" s="41">
        <v>0</v>
      </c>
      <c r="AR835" s="40">
        <f t="shared" si="346"/>
        <v>38305</v>
      </c>
      <c r="AS835" s="40">
        <f t="shared" si="347"/>
        <v>1880</v>
      </c>
      <c r="AT835" s="40">
        <f t="shared" si="348"/>
        <v>1500.0500000000002</v>
      </c>
      <c r="AU835" s="40">
        <f t="shared" si="349"/>
        <v>36646</v>
      </c>
      <c r="AV835" s="46">
        <f t="shared" si="350"/>
        <v>38305</v>
      </c>
      <c r="AW835" s="40">
        <f>AX835-AV835</f>
        <v>0</v>
      </c>
      <c r="AX835" s="59">
        <f>IF(D835&gt;AV835,AV835+(D835-AV835),AV835)</f>
        <v>38305</v>
      </c>
    </row>
    <row r="836" spans="1:50" ht="15" customHeight="1" x14ac:dyDescent="0.25">
      <c r="A836" s="51">
        <v>85</v>
      </c>
      <c r="B836" s="51">
        <v>900</v>
      </c>
      <c r="C836" s="52" t="s">
        <v>658</v>
      </c>
      <c r="D836" s="39">
        <v>179686</v>
      </c>
      <c r="E836" s="40">
        <v>0</v>
      </c>
      <c r="F836" s="41">
        <v>664</v>
      </c>
      <c r="G836" s="40">
        <v>654</v>
      </c>
      <c r="H836" s="42">
        <v>2.5550000000000002</v>
      </c>
      <c r="I836" s="41">
        <v>80</v>
      </c>
      <c r="J836" s="43">
        <f t="shared" si="325"/>
        <v>0.12230000000000001</v>
      </c>
      <c r="K836" s="41">
        <v>65</v>
      </c>
      <c r="L836" s="41">
        <v>262</v>
      </c>
      <c r="M836" s="41">
        <v>56</v>
      </c>
      <c r="N836" s="41">
        <f t="shared" si="351"/>
        <v>24.809200000000001</v>
      </c>
      <c r="O836" s="41">
        <f t="shared" si="326"/>
        <v>21.374000000000002</v>
      </c>
      <c r="P836" s="41">
        <v>450</v>
      </c>
      <c r="Q836" s="41">
        <v>528</v>
      </c>
      <c r="R836" s="41">
        <v>697</v>
      </c>
      <c r="S836" s="41">
        <v>697</v>
      </c>
      <c r="T836" s="57">
        <v>664</v>
      </c>
      <c r="U836" s="53">
        <f t="shared" si="327"/>
        <v>697</v>
      </c>
      <c r="V836" s="44">
        <f t="shared" si="328"/>
        <v>6.17</v>
      </c>
      <c r="W836" s="54">
        <v>433175</v>
      </c>
      <c r="X836" s="55">
        <v>188004</v>
      </c>
      <c r="Y836" s="41">
        <v>0.48179682685788505</v>
      </c>
      <c r="Z836" s="41">
        <f t="shared" si="329"/>
        <v>1378.1742999999999</v>
      </c>
      <c r="AA836" s="41">
        <f t="shared" si="330"/>
        <v>0</v>
      </c>
      <c r="AB836" s="41">
        <f t="shared" si="331"/>
        <v>0.426315</v>
      </c>
      <c r="AC836" s="41" t="str">
        <f t="shared" si="332"/>
        <v/>
      </c>
      <c r="AD836" s="41" t="str">
        <f t="shared" si="333"/>
        <v/>
      </c>
      <c r="AE836" s="41">
        <f t="shared" si="334"/>
        <v>613.31799999999998</v>
      </c>
      <c r="AF836" s="41">
        <f t="shared" si="335"/>
        <v>613.31799999999998</v>
      </c>
      <c r="AG836" s="41">
        <f t="shared" si="336"/>
        <v>0</v>
      </c>
      <c r="AH836" s="41" t="str">
        <f t="shared" si="337"/>
        <v/>
      </c>
      <c r="AI836" s="41" t="str">
        <f t="shared" si="338"/>
        <v/>
      </c>
      <c r="AJ836" s="41" t="str">
        <f t="shared" si="339"/>
        <v/>
      </c>
      <c r="AK836" s="41" t="str">
        <f t="shared" si="340"/>
        <v/>
      </c>
      <c r="AL836" s="44">
        <f t="shared" si="341"/>
        <v>613.32000000000005</v>
      </c>
      <c r="AM836" s="44">
        <f t="shared" si="342"/>
        <v>693.69</v>
      </c>
      <c r="AN836" s="40">
        <f t="shared" si="343"/>
        <v>269004</v>
      </c>
      <c r="AO836" s="45">
        <f t="shared" si="344"/>
        <v>2.8574476651868366E-2</v>
      </c>
      <c r="AP836" s="40">
        <f t="shared" si="345"/>
        <v>2552.2151055915788</v>
      </c>
      <c r="AQ836" s="41">
        <v>0</v>
      </c>
      <c r="AR836" s="40">
        <f t="shared" si="346"/>
        <v>182238</v>
      </c>
      <c r="AS836" s="40">
        <f t="shared" si="347"/>
        <v>6540</v>
      </c>
      <c r="AT836" s="40">
        <f t="shared" si="348"/>
        <v>9400.2000000000007</v>
      </c>
      <c r="AU836" s="40">
        <f t="shared" si="349"/>
        <v>173146</v>
      </c>
      <c r="AV836" s="46">
        <f t="shared" si="350"/>
        <v>182238</v>
      </c>
      <c r="AW836" s="40">
        <f>AX836-AV836</f>
        <v>0</v>
      </c>
      <c r="AX836" s="59">
        <f>IF(D836&gt;AV836,AV836+(D836-AV836),AV836)</f>
        <v>182238</v>
      </c>
    </row>
    <row r="837" spans="1:50" ht="15" customHeight="1" x14ac:dyDescent="0.25">
      <c r="A837" s="51">
        <v>85</v>
      </c>
      <c r="B837" s="51">
        <v>1000</v>
      </c>
      <c r="C837" s="52" t="s">
        <v>718</v>
      </c>
      <c r="D837" s="39">
        <v>994602</v>
      </c>
      <c r="E837" s="40">
        <v>0</v>
      </c>
      <c r="F837" s="41">
        <v>3735</v>
      </c>
      <c r="G837" s="40">
        <v>3855</v>
      </c>
      <c r="H837" s="42">
        <v>2.5790000000000002</v>
      </c>
      <c r="I837" s="41">
        <v>903</v>
      </c>
      <c r="J837" s="43">
        <f t="shared" si="325"/>
        <v>0.23419999999999999</v>
      </c>
      <c r="K837" s="41">
        <v>421</v>
      </c>
      <c r="L837" s="41">
        <v>1484</v>
      </c>
      <c r="M837" s="41">
        <v>206</v>
      </c>
      <c r="N837" s="41">
        <f t="shared" si="351"/>
        <v>28.369299999999996</v>
      </c>
      <c r="O837" s="41">
        <f t="shared" si="326"/>
        <v>13.881399999999999</v>
      </c>
      <c r="P837" s="41">
        <v>1942</v>
      </c>
      <c r="Q837" s="41">
        <v>2184</v>
      </c>
      <c r="R837" s="41">
        <v>2642</v>
      </c>
      <c r="S837" s="41">
        <v>3295</v>
      </c>
      <c r="T837" s="53">
        <v>3735</v>
      </c>
      <c r="U837" s="53">
        <f t="shared" si="327"/>
        <v>3735</v>
      </c>
      <c r="V837" s="44">
        <f t="shared" si="328"/>
        <v>0</v>
      </c>
      <c r="W837" s="54">
        <v>3041861</v>
      </c>
      <c r="X837" s="55">
        <v>1221276</v>
      </c>
      <c r="Y837" s="41">
        <v>3.8581537829518902</v>
      </c>
      <c r="Z837" s="41">
        <f t="shared" si="329"/>
        <v>968.07960000000003</v>
      </c>
      <c r="AA837" s="41">
        <f t="shared" si="330"/>
        <v>0</v>
      </c>
      <c r="AB837" s="41">
        <f t="shared" si="331"/>
        <v>0.426315</v>
      </c>
      <c r="AC837" s="41" t="str">
        <f t="shared" si="332"/>
        <v/>
      </c>
      <c r="AD837" s="41" t="str">
        <f t="shared" si="333"/>
        <v/>
      </c>
      <c r="AE837" s="41" t="str">
        <f t="shared" si="334"/>
        <v/>
      </c>
      <c r="AF837" s="41" t="str">
        <f t="shared" si="335"/>
        <v/>
      </c>
      <c r="AG837" s="41">
        <f t="shared" si="336"/>
        <v>663.01689426999985</v>
      </c>
      <c r="AH837" s="41" t="str">
        <f t="shared" si="337"/>
        <v/>
      </c>
      <c r="AI837" s="41" t="str">
        <f t="shared" si="338"/>
        <v/>
      </c>
      <c r="AJ837" s="41" t="str">
        <f t="shared" si="339"/>
        <v/>
      </c>
      <c r="AK837" s="41" t="str">
        <f t="shared" si="340"/>
        <v/>
      </c>
      <c r="AL837" s="44">
        <f t="shared" si="341"/>
        <v>663.02</v>
      </c>
      <c r="AM837" s="44">
        <f t="shared" si="342"/>
        <v>749.9</v>
      </c>
      <c r="AN837" s="40">
        <f t="shared" si="343"/>
        <v>1594074</v>
      </c>
      <c r="AO837" s="45">
        <f t="shared" si="344"/>
        <v>2.8574476651868366E-2</v>
      </c>
      <c r="AP837" s="40">
        <f t="shared" si="345"/>
        <v>17129.598667448834</v>
      </c>
      <c r="AQ837" s="41">
        <v>0</v>
      </c>
      <c r="AR837" s="40">
        <f t="shared" si="346"/>
        <v>1011732</v>
      </c>
      <c r="AS837" s="40">
        <f t="shared" si="347"/>
        <v>38550</v>
      </c>
      <c r="AT837" s="40">
        <f t="shared" si="348"/>
        <v>61063.8</v>
      </c>
      <c r="AU837" s="40">
        <f t="shared" si="349"/>
        <v>956052</v>
      </c>
      <c r="AV837" s="46">
        <f t="shared" si="350"/>
        <v>1011732</v>
      </c>
      <c r="AW837" s="40">
        <f>AX837-AV837</f>
        <v>0</v>
      </c>
      <c r="AX837" s="59">
        <f>IF(D837&gt;AV837,AV837+(D837-AV837),AV837)</f>
        <v>1011732</v>
      </c>
    </row>
    <row r="838" spans="1:50" ht="15" customHeight="1" x14ac:dyDescent="0.25">
      <c r="A838" s="51">
        <v>85</v>
      </c>
      <c r="B838" s="51">
        <v>1100</v>
      </c>
      <c r="C838" s="52" t="s">
        <v>743</v>
      </c>
      <c r="D838" s="39">
        <v>206626</v>
      </c>
      <c r="E838" s="40">
        <v>0</v>
      </c>
      <c r="F838" s="41">
        <v>697</v>
      </c>
      <c r="G838" s="40">
        <v>722</v>
      </c>
      <c r="H838" s="42">
        <v>2.6349999999999998</v>
      </c>
      <c r="I838" s="41">
        <v>28</v>
      </c>
      <c r="J838" s="43">
        <f t="shared" si="325"/>
        <v>3.8800000000000001E-2</v>
      </c>
      <c r="K838" s="41">
        <v>20</v>
      </c>
      <c r="L838" s="41">
        <v>305</v>
      </c>
      <c r="M838" s="41">
        <v>32</v>
      </c>
      <c r="N838" s="41">
        <f t="shared" si="351"/>
        <v>6.5573999999999995</v>
      </c>
      <c r="O838" s="41">
        <f t="shared" si="326"/>
        <v>10.4918</v>
      </c>
      <c r="P838" s="41">
        <v>346</v>
      </c>
      <c r="Q838" s="41">
        <v>517</v>
      </c>
      <c r="R838" s="41">
        <v>529</v>
      </c>
      <c r="S838" s="41">
        <v>682</v>
      </c>
      <c r="T838" s="57">
        <v>697</v>
      </c>
      <c r="U838" s="53">
        <f t="shared" si="327"/>
        <v>697</v>
      </c>
      <c r="V838" s="44">
        <f t="shared" si="328"/>
        <v>0</v>
      </c>
      <c r="W838" s="54">
        <v>443112</v>
      </c>
      <c r="X838" s="55">
        <v>100002</v>
      </c>
      <c r="Y838" s="41">
        <v>1.7041793243829702</v>
      </c>
      <c r="Z838" s="41">
        <f t="shared" si="329"/>
        <v>408.99450000000002</v>
      </c>
      <c r="AA838" s="41">
        <f t="shared" si="330"/>
        <v>0</v>
      </c>
      <c r="AB838" s="41">
        <f t="shared" si="331"/>
        <v>0.426315</v>
      </c>
      <c r="AC838" s="41" t="str">
        <f t="shared" si="332"/>
        <v/>
      </c>
      <c r="AD838" s="41" t="str">
        <f t="shared" si="333"/>
        <v/>
      </c>
      <c r="AE838" s="41">
        <f t="shared" si="334"/>
        <v>638.274</v>
      </c>
      <c r="AF838" s="41">
        <f t="shared" si="335"/>
        <v>630</v>
      </c>
      <c r="AG838" s="41">
        <f t="shared" si="336"/>
        <v>0</v>
      </c>
      <c r="AH838" s="41" t="str">
        <f t="shared" si="337"/>
        <v/>
      </c>
      <c r="AI838" s="41" t="str">
        <f t="shared" si="338"/>
        <v/>
      </c>
      <c r="AJ838" s="41" t="str">
        <f t="shared" si="339"/>
        <v/>
      </c>
      <c r="AK838" s="41" t="str">
        <f t="shared" si="340"/>
        <v/>
      </c>
      <c r="AL838" s="44">
        <f t="shared" si="341"/>
        <v>630</v>
      </c>
      <c r="AM838" s="44">
        <f t="shared" si="342"/>
        <v>712.55</v>
      </c>
      <c r="AN838" s="40">
        <f t="shared" si="343"/>
        <v>325556</v>
      </c>
      <c r="AO838" s="45">
        <f t="shared" si="344"/>
        <v>2.8574476651868366E-2</v>
      </c>
      <c r="AP838" s="40">
        <f t="shared" si="345"/>
        <v>3398.3625082067047</v>
      </c>
      <c r="AQ838" s="41">
        <v>0</v>
      </c>
      <c r="AR838" s="40">
        <f t="shared" si="346"/>
        <v>210024</v>
      </c>
      <c r="AS838" s="40">
        <f t="shared" si="347"/>
        <v>7220</v>
      </c>
      <c r="AT838" s="40">
        <f t="shared" si="348"/>
        <v>5000.1000000000004</v>
      </c>
      <c r="AU838" s="40">
        <f t="shared" si="349"/>
        <v>201626</v>
      </c>
      <c r="AV838" s="46">
        <f t="shared" si="350"/>
        <v>210024</v>
      </c>
      <c r="AW838" s="40">
        <f>AX838-AV838</f>
        <v>0</v>
      </c>
      <c r="AX838" s="59">
        <f>IF(D838&gt;AV838,AV838+(D838-AV838),AV838)</f>
        <v>210024</v>
      </c>
    </row>
    <row r="839" spans="1:50" ht="15" customHeight="1" x14ac:dyDescent="0.25">
      <c r="A839" s="51">
        <v>85</v>
      </c>
      <c r="B839" s="51">
        <v>1200</v>
      </c>
      <c r="C839" s="52" t="s">
        <v>776</v>
      </c>
      <c r="D839" s="39">
        <v>42581</v>
      </c>
      <c r="E839" s="40">
        <v>0</v>
      </c>
      <c r="F839" s="41">
        <v>291</v>
      </c>
      <c r="G839" s="40">
        <v>273</v>
      </c>
      <c r="H839" s="42">
        <v>2.73</v>
      </c>
      <c r="I839" s="41">
        <v>53</v>
      </c>
      <c r="J839" s="43">
        <f t="shared" si="325"/>
        <v>0.19409999999999999</v>
      </c>
      <c r="K839" s="41">
        <v>45</v>
      </c>
      <c r="L839" s="41">
        <v>111</v>
      </c>
      <c r="M839" s="41">
        <v>19</v>
      </c>
      <c r="N839" s="41">
        <f t="shared" si="351"/>
        <v>40.540500000000002</v>
      </c>
      <c r="O839" s="41">
        <f t="shared" si="326"/>
        <v>17.117100000000001</v>
      </c>
      <c r="P839" s="41">
        <v>240</v>
      </c>
      <c r="Q839" s="41">
        <v>249</v>
      </c>
      <c r="R839" s="41">
        <v>220</v>
      </c>
      <c r="S839" s="41">
        <v>230</v>
      </c>
      <c r="T839" s="57">
        <v>291</v>
      </c>
      <c r="U839" s="53">
        <f t="shared" si="327"/>
        <v>291</v>
      </c>
      <c r="V839" s="44">
        <f t="shared" si="328"/>
        <v>6.19</v>
      </c>
      <c r="W839" s="54">
        <v>220557</v>
      </c>
      <c r="X839" s="55">
        <v>68102</v>
      </c>
      <c r="Y839" s="41">
        <v>0.9268305490218488</v>
      </c>
      <c r="Z839" s="41">
        <f t="shared" si="329"/>
        <v>313.97329999999999</v>
      </c>
      <c r="AA839" s="41">
        <f t="shared" si="330"/>
        <v>0</v>
      </c>
      <c r="AB839" s="41">
        <f t="shared" si="331"/>
        <v>0.426315</v>
      </c>
      <c r="AC839" s="41" t="str">
        <f t="shared" si="332"/>
        <v/>
      </c>
      <c r="AD839" s="41" t="str">
        <f t="shared" si="333"/>
        <v/>
      </c>
      <c r="AE839" s="41">
        <f t="shared" si="334"/>
        <v>473.49099999999999</v>
      </c>
      <c r="AF839" s="41">
        <f t="shared" si="335"/>
        <v>473.49099999999999</v>
      </c>
      <c r="AG839" s="41">
        <f t="shared" si="336"/>
        <v>0</v>
      </c>
      <c r="AH839" s="41" t="str">
        <f t="shared" si="337"/>
        <v/>
      </c>
      <c r="AI839" s="41" t="str">
        <f t="shared" si="338"/>
        <v/>
      </c>
      <c r="AJ839" s="41" t="str">
        <f t="shared" si="339"/>
        <v/>
      </c>
      <c r="AK839" s="41" t="str">
        <f t="shared" si="340"/>
        <v/>
      </c>
      <c r="AL839" s="44">
        <f t="shared" si="341"/>
        <v>473.49</v>
      </c>
      <c r="AM839" s="44">
        <f t="shared" si="342"/>
        <v>535.53</v>
      </c>
      <c r="AN839" s="40">
        <f t="shared" si="343"/>
        <v>52173</v>
      </c>
      <c r="AO839" s="45">
        <f t="shared" si="344"/>
        <v>2.8574476651868366E-2</v>
      </c>
      <c r="AP839" s="40">
        <f t="shared" si="345"/>
        <v>274.08638004472135</v>
      </c>
      <c r="AQ839" s="41">
        <v>0</v>
      </c>
      <c r="AR839" s="40">
        <f t="shared" si="346"/>
        <v>42855</v>
      </c>
      <c r="AS839" s="40">
        <f t="shared" si="347"/>
        <v>2730</v>
      </c>
      <c r="AT839" s="40">
        <f t="shared" si="348"/>
        <v>3405.1000000000004</v>
      </c>
      <c r="AU839" s="40">
        <f t="shared" si="349"/>
        <v>39851</v>
      </c>
      <c r="AV839" s="46">
        <f t="shared" si="350"/>
        <v>42855</v>
      </c>
      <c r="AW839" s="40">
        <f>AX839-AV839</f>
        <v>0</v>
      </c>
      <c r="AX839" s="59">
        <f>IF(D839&gt;AV839,AV839+(D839-AV839),AV839)</f>
        <v>42855</v>
      </c>
    </row>
    <row r="840" spans="1:50" ht="15" customHeight="1" x14ac:dyDescent="0.25">
      <c r="A840" s="51">
        <v>85</v>
      </c>
      <c r="B840" s="51">
        <v>1300</v>
      </c>
      <c r="C840" s="52" t="s">
        <v>833</v>
      </c>
      <c r="D840" s="39">
        <v>10250819</v>
      </c>
      <c r="E840" s="40">
        <v>0</v>
      </c>
      <c r="F840" s="41">
        <v>27592</v>
      </c>
      <c r="G840" s="40">
        <v>27252</v>
      </c>
      <c r="H840" s="42">
        <v>2.1909999999999998</v>
      </c>
      <c r="I840" s="41">
        <v>19107</v>
      </c>
      <c r="J840" s="43">
        <f t="shared" si="325"/>
        <v>0.70109999999999995</v>
      </c>
      <c r="K840" s="41">
        <v>4660</v>
      </c>
      <c r="L840" s="41">
        <v>11504</v>
      </c>
      <c r="M840" s="41">
        <v>2442</v>
      </c>
      <c r="N840" s="41">
        <f t="shared" si="351"/>
        <v>40.507599999999996</v>
      </c>
      <c r="O840" s="41">
        <f t="shared" si="326"/>
        <v>21.227399999999999</v>
      </c>
      <c r="P840" s="41">
        <v>26438</v>
      </c>
      <c r="Q840" s="41">
        <v>25075</v>
      </c>
      <c r="R840" s="41">
        <v>25399</v>
      </c>
      <c r="S840" s="41">
        <v>27069</v>
      </c>
      <c r="T840" s="53">
        <v>27592</v>
      </c>
      <c r="U840" s="53">
        <f t="shared" si="327"/>
        <v>27592</v>
      </c>
      <c r="V840" s="44">
        <f t="shared" si="328"/>
        <v>1.23</v>
      </c>
      <c r="W840" s="54">
        <v>22233030</v>
      </c>
      <c r="X840" s="55">
        <v>8943861</v>
      </c>
      <c r="Y840" s="41">
        <v>24.133611429859908</v>
      </c>
      <c r="Z840" s="41">
        <f t="shared" si="329"/>
        <v>1143.3017</v>
      </c>
      <c r="AA840" s="41">
        <f t="shared" si="330"/>
        <v>0</v>
      </c>
      <c r="AB840" s="41">
        <f t="shared" si="331"/>
        <v>0.426315</v>
      </c>
      <c r="AC840" s="41" t="str">
        <f t="shared" si="332"/>
        <v/>
      </c>
      <c r="AD840" s="41" t="str">
        <f t="shared" si="333"/>
        <v/>
      </c>
      <c r="AE840" s="41" t="str">
        <f t="shared" si="334"/>
        <v/>
      </c>
      <c r="AF840" s="41" t="str">
        <f t="shared" si="335"/>
        <v/>
      </c>
      <c r="AG840" s="41">
        <f t="shared" si="336"/>
        <v>0</v>
      </c>
      <c r="AH840" s="41">
        <f t="shared" si="337"/>
        <v>719.41031079499987</v>
      </c>
      <c r="AI840" s="41" t="str">
        <f t="shared" si="338"/>
        <v/>
      </c>
      <c r="AJ840" s="41" t="str">
        <f t="shared" si="339"/>
        <v/>
      </c>
      <c r="AK840" s="41" t="str">
        <f t="shared" si="340"/>
        <v/>
      </c>
      <c r="AL840" s="44">
        <f t="shared" si="341"/>
        <v>719.41</v>
      </c>
      <c r="AM840" s="44">
        <f t="shared" si="342"/>
        <v>813.68</v>
      </c>
      <c r="AN840" s="40">
        <f t="shared" si="343"/>
        <v>12696133</v>
      </c>
      <c r="AO840" s="45">
        <f t="shared" si="344"/>
        <v>2.8574476651868366E-2</v>
      </c>
      <c r="AP840" s="40">
        <f t="shared" si="345"/>
        <v>69873.567799486846</v>
      </c>
      <c r="AQ840" s="41">
        <v>0</v>
      </c>
      <c r="AR840" s="40">
        <f t="shared" si="346"/>
        <v>10320693</v>
      </c>
      <c r="AS840" s="40">
        <f t="shared" si="347"/>
        <v>272520</v>
      </c>
      <c r="AT840" s="40">
        <f t="shared" si="348"/>
        <v>447193.05000000005</v>
      </c>
      <c r="AU840" s="40">
        <f t="shared" si="349"/>
        <v>9978299</v>
      </c>
      <c r="AV840" s="46">
        <f t="shared" si="350"/>
        <v>10320693</v>
      </c>
      <c r="AW840" s="40">
        <f>AX840-AV840</f>
        <v>0</v>
      </c>
      <c r="AX840" s="59">
        <f>IF(D840&gt;AV840,AV840+(D840-AV840),AV840)</f>
        <v>10320693</v>
      </c>
    </row>
    <row r="841" spans="1:50" ht="15" customHeight="1" x14ac:dyDescent="0.25">
      <c r="A841" s="51">
        <v>86</v>
      </c>
      <c r="B841" s="51">
        <v>100</v>
      </c>
      <c r="C841" s="52" t="s">
        <v>9</v>
      </c>
      <c r="D841" s="39">
        <v>115251</v>
      </c>
      <c r="E841" s="40">
        <v>0</v>
      </c>
      <c r="F841" s="41">
        <v>7044</v>
      </c>
      <c r="G841" s="40">
        <v>7519</v>
      </c>
      <c r="H841" s="42">
        <v>2.9729999999999999</v>
      </c>
      <c r="I841" s="41">
        <v>4072</v>
      </c>
      <c r="J841" s="43">
        <f t="shared" si="325"/>
        <v>0.54159999999999997</v>
      </c>
      <c r="K841" s="41">
        <v>0</v>
      </c>
      <c r="L841" s="41">
        <v>2872</v>
      </c>
      <c r="M841" s="41">
        <v>25</v>
      </c>
      <c r="N841" s="41">
        <f t="shared" si="351"/>
        <v>0</v>
      </c>
      <c r="O841" s="41">
        <f t="shared" si="326"/>
        <v>0.87049999999999994</v>
      </c>
      <c r="P841" s="41">
        <v>451</v>
      </c>
      <c r="Q841" s="41">
        <v>564</v>
      </c>
      <c r="R841" s="41">
        <v>1251</v>
      </c>
      <c r="S841" s="41">
        <v>3621</v>
      </c>
      <c r="T841" s="53">
        <v>7044</v>
      </c>
      <c r="U841" s="53">
        <f t="shared" si="327"/>
        <v>7044</v>
      </c>
      <c r="V841" s="44">
        <f t="shared" si="328"/>
        <v>0</v>
      </c>
      <c r="W841" s="54">
        <v>9691035</v>
      </c>
      <c r="X841" s="55">
        <v>4195541</v>
      </c>
      <c r="Y841" s="41">
        <v>4.6436717081314667</v>
      </c>
      <c r="Z841" s="41">
        <f t="shared" si="329"/>
        <v>1516.9031</v>
      </c>
      <c r="AA841" s="41">
        <f t="shared" si="330"/>
        <v>0</v>
      </c>
      <c r="AB841" s="41">
        <f t="shared" si="331"/>
        <v>0.426315</v>
      </c>
      <c r="AC841" s="41" t="str">
        <f t="shared" si="332"/>
        <v/>
      </c>
      <c r="AD841" s="41" t="str">
        <f t="shared" si="333"/>
        <v/>
      </c>
      <c r="AE841" s="41" t="str">
        <f t="shared" si="334"/>
        <v/>
      </c>
      <c r="AF841" s="41" t="str">
        <f t="shared" si="335"/>
        <v/>
      </c>
      <c r="AG841" s="41">
        <f t="shared" si="336"/>
        <v>474.6828964</v>
      </c>
      <c r="AH841" s="41" t="str">
        <f t="shared" si="337"/>
        <v/>
      </c>
      <c r="AI841" s="41" t="str">
        <f t="shared" si="338"/>
        <v/>
      </c>
      <c r="AJ841" s="41" t="str">
        <f t="shared" si="339"/>
        <v/>
      </c>
      <c r="AK841" s="41" t="str">
        <f t="shared" si="340"/>
        <v/>
      </c>
      <c r="AL841" s="44">
        <f t="shared" si="341"/>
        <v>474.68</v>
      </c>
      <c r="AM841" s="44">
        <f t="shared" si="342"/>
        <v>536.88</v>
      </c>
      <c r="AN841" s="40">
        <f t="shared" si="343"/>
        <v>0</v>
      </c>
      <c r="AO841" s="45">
        <f t="shared" si="344"/>
        <v>2.8574476651868366E-2</v>
      </c>
      <c r="AP841" s="40">
        <f t="shared" si="345"/>
        <v>-3293.2370086044812</v>
      </c>
      <c r="AQ841" s="41">
        <v>0</v>
      </c>
      <c r="AR841" s="40">
        <f t="shared" si="346"/>
        <v>0</v>
      </c>
      <c r="AS841" s="40">
        <f t="shared" si="347"/>
        <v>75190</v>
      </c>
      <c r="AT841" s="40">
        <f t="shared" si="348"/>
        <v>209777.05000000002</v>
      </c>
      <c r="AU841" s="40">
        <f t="shared" si="349"/>
        <v>40061</v>
      </c>
      <c r="AV841" s="46">
        <f t="shared" si="350"/>
        <v>40061</v>
      </c>
      <c r="AW841" s="40">
        <f>AX841-AV841</f>
        <v>75190</v>
      </c>
      <c r="AX841" s="59">
        <f>IF(D841&gt;AV841,AV841+(D841-AV841),AV841)</f>
        <v>115251</v>
      </c>
    </row>
    <row r="842" spans="1:50" ht="15" customHeight="1" x14ac:dyDescent="0.25">
      <c r="A842" s="51">
        <v>86</v>
      </c>
      <c r="B842" s="51">
        <v>200</v>
      </c>
      <c r="C842" s="52" t="s">
        <v>18</v>
      </c>
      <c r="D842" s="39">
        <v>527753</v>
      </c>
      <c r="E842" s="40">
        <v>0</v>
      </c>
      <c r="F842" s="41">
        <v>3228</v>
      </c>
      <c r="G842" s="40">
        <v>3468</v>
      </c>
      <c r="H842" s="42">
        <v>2.33</v>
      </c>
      <c r="I842" s="41">
        <v>1440</v>
      </c>
      <c r="J842" s="43">
        <f t="shared" si="325"/>
        <v>0.41520000000000001</v>
      </c>
      <c r="K842" s="41">
        <v>199</v>
      </c>
      <c r="L842" s="41">
        <v>1538</v>
      </c>
      <c r="M842" s="41">
        <v>190</v>
      </c>
      <c r="N842" s="41">
        <f t="shared" si="351"/>
        <v>12.9389</v>
      </c>
      <c r="O842" s="41">
        <f t="shared" si="326"/>
        <v>12.3537</v>
      </c>
      <c r="P842" s="41">
        <v>1234</v>
      </c>
      <c r="Q842" s="41">
        <v>1568</v>
      </c>
      <c r="R842" s="41">
        <v>2054</v>
      </c>
      <c r="S842" s="41">
        <v>2684</v>
      </c>
      <c r="T842" s="53">
        <v>3228</v>
      </c>
      <c r="U842" s="53">
        <f t="shared" si="327"/>
        <v>3228</v>
      </c>
      <c r="V842" s="44">
        <f t="shared" si="328"/>
        <v>0</v>
      </c>
      <c r="W842" s="54">
        <v>2951794</v>
      </c>
      <c r="X842" s="55">
        <v>1492297</v>
      </c>
      <c r="Y842" s="41">
        <v>2.9745458280115584</v>
      </c>
      <c r="Z842" s="41">
        <f t="shared" si="329"/>
        <v>1085.2076999999999</v>
      </c>
      <c r="AA842" s="41">
        <f t="shared" si="330"/>
        <v>0</v>
      </c>
      <c r="AB842" s="41">
        <f t="shared" si="331"/>
        <v>0.426315</v>
      </c>
      <c r="AC842" s="41" t="str">
        <f t="shared" si="332"/>
        <v/>
      </c>
      <c r="AD842" s="41" t="str">
        <f t="shared" si="333"/>
        <v/>
      </c>
      <c r="AE842" s="41" t="str">
        <f t="shared" si="334"/>
        <v/>
      </c>
      <c r="AF842" s="41" t="str">
        <f t="shared" si="335"/>
        <v/>
      </c>
      <c r="AG842" s="41">
        <f t="shared" si="336"/>
        <v>589.22719210999992</v>
      </c>
      <c r="AH842" s="41" t="str">
        <f t="shared" si="337"/>
        <v/>
      </c>
      <c r="AI842" s="41" t="str">
        <f t="shared" si="338"/>
        <v/>
      </c>
      <c r="AJ842" s="41" t="str">
        <f t="shared" si="339"/>
        <v/>
      </c>
      <c r="AK842" s="41" t="str">
        <f t="shared" si="340"/>
        <v/>
      </c>
      <c r="AL842" s="44">
        <f t="shared" si="341"/>
        <v>589.23</v>
      </c>
      <c r="AM842" s="44">
        <f t="shared" si="342"/>
        <v>666.44</v>
      </c>
      <c r="AN842" s="40">
        <f t="shared" si="343"/>
        <v>1052820</v>
      </c>
      <c r="AO842" s="45">
        <f t="shared" si="344"/>
        <v>2.8574476651868366E-2</v>
      </c>
      <c r="AP842" s="40">
        <f t="shared" si="345"/>
        <v>15003.514732166568</v>
      </c>
      <c r="AQ842" s="41">
        <v>0</v>
      </c>
      <c r="AR842" s="40">
        <f t="shared" si="346"/>
        <v>542757</v>
      </c>
      <c r="AS842" s="40">
        <f t="shared" si="347"/>
        <v>34680</v>
      </c>
      <c r="AT842" s="40">
        <f t="shared" si="348"/>
        <v>74614.850000000006</v>
      </c>
      <c r="AU842" s="40">
        <f t="shared" si="349"/>
        <v>493073</v>
      </c>
      <c r="AV842" s="46">
        <f t="shared" si="350"/>
        <v>542757</v>
      </c>
      <c r="AW842" s="40">
        <f>AX842-AV842</f>
        <v>0</v>
      </c>
      <c r="AX842" s="59">
        <f>IF(D842&gt;AV842,AV842+(D842-AV842),AV842)</f>
        <v>542757</v>
      </c>
    </row>
    <row r="843" spans="1:50" ht="15" customHeight="1" x14ac:dyDescent="0.25">
      <c r="A843" s="51">
        <v>86</v>
      </c>
      <c r="B843" s="51">
        <v>300</v>
      </c>
      <c r="C843" s="52" t="s">
        <v>105</v>
      </c>
      <c r="D843" s="39">
        <v>1056858</v>
      </c>
      <c r="E843" s="40">
        <v>0</v>
      </c>
      <c r="F843" s="41">
        <v>15453</v>
      </c>
      <c r="G843" s="40">
        <v>16558</v>
      </c>
      <c r="H843" s="42">
        <v>2.6680000000000001</v>
      </c>
      <c r="I843" s="41">
        <v>7862</v>
      </c>
      <c r="J843" s="43">
        <f t="shared" si="325"/>
        <v>0.4748</v>
      </c>
      <c r="K843" s="41">
        <v>387</v>
      </c>
      <c r="L843" s="41">
        <v>6546</v>
      </c>
      <c r="M843" s="41">
        <v>741</v>
      </c>
      <c r="N843" s="41">
        <f t="shared" si="351"/>
        <v>5.9119999999999999</v>
      </c>
      <c r="O843" s="41">
        <f t="shared" si="326"/>
        <v>11.319899999999999</v>
      </c>
      <c r="P843" s="41">
        <v>3275</v>
      </c>
      <c r="Q843" s="41">
        <v>4560</v>
      </c>
      <c r="R843" s="41">
        <v>6856</v>
      </c>
      <c r="S843" s="41">
        <v>10097</v>
      </c>
      <c r="T843" s="53">
        <v>15453</v>
      </c>
      <c r="U843" s="53">
        <f t="shared" si="327"/>
        <v>15453</v>
      </c>
      <c r="V843" s="44">
        <f t="shared" si="328"/>
        <v>0</v>
      </c>
      <c r="W843" s="54">
        <v>16471858</v>
      </c>
      <c r="X843" s="55">
        <v>8438001</v>
      </c>
      <c r="Y843" s="41">
        <v>9.6340384588654473</v>
      </c>
      <c r="Z843" s="41">
        <f t="shared" si="329"/>
        <v>1604.0001999999999</v>
      </c>
      <c r="AA843" s="41">
        <f t="shared" si="330"/>
        <v>0</v>
      </c>
      <c r="AB843" s="41">
        <f t="shared" si="331"/>
        <v>0.426315</v>
      </c>
      <c r="AC843" s="41" t="str">
        <f t="shared" si="332"/>
        <v/>
      </c>
      <c r="AD843" s="41" t="str">
        <f t="shared" si="333"/>
        <v/>
      </c>
      <c r="AE843" s="41" t="str">
        <f t="shared" si="334"/>
        <v/>
      </c>
      <c r="AF843" s="41" t="str">
        <f t="shared" si="335"/>
        <v/>
      </c>
      <c r="AG843" s="41">
        <f t="shared" si="336"/>
        <v>0</v>
      </c>
      <c r="AH843" s="41">
        <f t="shared" si="337"/>
        <v>485.62119476999993</v>
      </c>
      <c r="AI843" s="41" t="str">
        <f t="shared" si="338"/>
        <v/>
      </c>
      <c r="AJ843" s="41" t="str">
        <f t="shared" si="339"/>
        <v/>
      </c>
      <c r="AK843" s="41" t="str">
        <f t="shared" si="340"/>
        <v/>
      </c>
      <c r="AL843" s="44">
        <f t="shared" si="341"/>
        <v>485.62</v>
      </c>
      <c r="AM843" s="44">
        <f t="shared" si="342"/>
        <v>549.25</v>
      </c>
      <c r="AN843" s="40">
        <f t="shared" si="343"/>
        <v>2072281</v>
      </c>
      <c r="AO843" s="45">
        <f t="shared" si="344"/>
        <v>2.8574476651868366E-2</v>
      </c>
      <c r="AP843" s="40">
        <f t="shared" si="345"/>
        <v>29015.180805270131</v>
      </c>
      <c r="AQ843" s="41">
        <v>0</v>
      </c>
      <c r="AR843" s="40">
        <f t="shared" si="346"/>
        <v>1085873</v>
      </c>
      <c r="AS843" s="40">
        <f t="shared" si="347"/>
        <v>165580</v>
      </c>
      <c r="AT843" s="40">
        <f t="shared" si="348"/>
        <v>421900.05000000005</v>
      </c>
      <c r="AU843" s="40">
        <f t="shared" si="349"/>
        <v>891278</v>
      </c>
      <c r="AV843" s="46">
        <f t="shared" si="350"/>
        <v>1085873</v>
      </c>
      <c r="AW843" s="40">
        <f>AX843-AV843</f>
        <v>0</v>
      </c>
      <c r="AX843" s="59">
        <f>IF(D843&gt;AV843,AV843+(D843-AV843),AV843)</f>
        <v>1085873</v>
      </c>
    </row>
    <row r="844" spans="1:50" ht="15" customHeight="1" x14ac:dyDescent="0.25">
      <c r="A844" s="51">
        <v>86</v>
      </c>
      <c r="B844" s="51">
        <v>500</v>
      </c>
      <c r="C844" s="52" t="s">
        <v>156</v>
      </c>
      <c r="D844" s="39">
        <v>683132</v>
      </c>
      <c r="E844" s="40">
        <v>0</v>
      </c>
      <c r="F844" s="41">
        <v>2694</v>
      </c>
      <c r="G844" s="40">
        <v>2764</v>
      </c>
      <c r="H844" s="42">
        <v>2.609</v>
      </c>
      <c r="I844" s="41">
        <v>1513</v>
      </c>
      <c r="J844" s="43">
        <f t="shared" ref="J844:J865" si="352">ROUND(I844/G844,4)</f>
        <v>0.5474</v>
      </c>
      <c r="K844" s="41">
        <v>214</v>
      </c>
      <c r="L844" s="41">
        <v>1050</v>
      </c>
      <c r="M844" s="41">
        <v>183</v>
      </c>
      <c r="N844" s="41">
        <f t="shared" si="351"/>
        <v>20.381</v>
      </c>
      <c r="O844" s="41">
        <f t="shared" ref="O844:O865" si="353">ROUND(M844/L844,6)*100</f>
        <v>17.428599999999999</v>
      </c>
      <c r="P844" s="41">
        <v>1735</v>
      </c>
      <c r="Q844" s="41">
        <v>2056</v>
      </c>
      <c r="R844" s="41">
        <v>2180</v>
      </c>
      <c r="S844" s="41">
        <v>2727</v>
      </c>
      <c r="T844" s="53">
        <v>2694</v>
      </c>
      <c r="U844" s="53">
        <f t="shared" ref="U844:U865" si="354">MAX(P844:T844)</f>
        <v>2727</v>
      </c>
      <c r="V844" s="44">
        <f t="shared" ref="V844:V865" si="355">ROUND(IF(100*(1-(G844/U844))&lt;0,0,100*(1-G844/U844)),2)</f>
        <v>0</v>
      </c>
      <c r="W844" s="54">
        <v>2223595</v>
      </c>
      <c r="X844" s="55">
        <v>1426698</v>
      </c>
      <c r="Y844" s="41">
        <v>1.5563566317681781</v>
      </c>
      <c r="Z844" s="41">
        <f t="shared" ref="Z844:Z865" si="356">ROUND(T844/Y844,4)</f>
        <v>1730.9657</v>
      </c>
      <c r="AA844" s="41">
        <f t="shared" ref="AA844:AA865" si="357">IF((AND(G844&gt;=10000,Z844&lt;150)),100,IF(AND(G844&lt;10000,Z844&lt;30),200,0))</f>
        <v>0</v>
      </c>
      <c r="AB844" s="41">
        <f t="shared" ref="AB844:AB865" si="358">ROUND(X$11/W$11,6)</f>
        <v>0.426315</v>
      </c>
      <c r="AC844" s="41">
        <f t="shared" ref="AC844:AC865" si="359">IF(AND(2500&lt;=G844,G844&lt;3000),(G844-2500)*0.002,"")</f>
        <v>0.52800000000000002</v>
      </c>
      <c r="AD844" s="41" t="str">
        <f t="shared" ref="AD844:AD865" si="360">IF(AND(10000&lt;=G844,G844&lt;11000),(11000-G844)*0.001,"")</f>
        <v/>
      </c>
      <c r="AE844" s="41" t="str">
        <f t="shared" ref="AE844:AE865" si="361">IF(G844&lt;2500, 410+(0.367*MAX(0,(G844-100))+AA844),"")</f>
        <v/>
      </c>
      <c r="AF844" s="41" t="str">
        <f t="shared" ref="AF844:AF865" si="362">IF(AND(AE844&lt;&gt;"",AE844&gt;630+AA844),630+AA844,AE844)</f>
        <v/>
      </c>
      <c r="AG844" s="41">
        <f t="shared" ref="AG844:AG865" si="363">IF((AND(2500&lt;=G844,G844&lt;11000)),1.15*(572.62+(5.026*N844)-(53.768*H844)+(14.022*V844)+AA844),0)</f>
        <v>614.99032309999996</v>
      </c>
      <c r="AH844" s="41" t="str">
        <f t="shared" ref="AH844:AH865" si="364">IF(G844&gt;=10000,1.15*((4.59*N844)+(0.622*O844)+(169.415*J844)+AA844+307.664),"")</f>
        <v/>
      </c>
      <c r="AI844" s="41">
        <f t="shared" ref="AI844:AI865" si="365">IF(AND(2500&lt;=G844,G844&lt;3000),(AC844*AG844)+(630*(1-AC844)),"")</f>
        <v>622.07489059679995</v>
      </c>
      <c r="AJ844" s="41" t="str">
        <f t="shared" ref="AJ844:AJ865" si="366">IF(AND(10000&lt;=G844,G844&lt;11000),(AD844*AG844)+(AH844*(1-AD844)),"")</f>
        <v/>
      </c>
      <c r="AK844" s="41">
        <f t="shared" ref="AK844:AK865" si="367">IF(AND(AC844="",AD844=""),"",1)</f>
        <v>1</v>
      </c>
      <c r="AL844" s="44">
        <f t="shared" ref="AL844:AL865" si="368">ROUND(IF(AK844="",MAX(AF844,AG844,AH844),MAX(AI844,AJ844)),2)</f>
        <v>622.07000000000005</v>
      </c>
      <c r="AM844" s="44">
        <f t="shared" ref="AM844:AM865" si="369">ROUND(AL844*AM$2,2)</f>
        <v>703.58</v>
      </c>
      <c r="AN844" s="40">
        <f t="shared" ref="AN844:AN865" si="370">ROUND(IF((AM844*G844)-(W844*AB844)&lt;0,0,(AM844*G844)-(W844*AB844)),0)</f>
        <v>996743</v>
      </c>
      <c r="AO844" s="45">
        <f t="shared" ref="AO844:AO865" si="371">$AO$11</f>
        <v>2.8574476651868366E-2</v>
      </c>
      <c r="AP844" s="40">
        <f t="shared" ref="AP844:AP865" si="372">(AN844-(D844-E844))*AO844</f>
        <v>8961.2701972690902</v>
      </c>
      <c r="AQ844" s="41">
        <v>0</v>
      </c>
      <c r="AR844" s="40">
        <f t="shared" ref="AR844:AR865" si="373">ROUND(MAX(IF((D844-E844)&lt;AN844,D844-E844+AP844+AQ844,AN844+AQ844),0),0)</f>
        <v>692093</v>
      </c>
      <c r="AS844" s="40">
        <f t="shared" ref="AS844:AS865" si="374">10*G844</f>
        <v>27640</v>
      </c>
      <c r="AT844" s="40">
        <f t="shared" ref="AT844:AT865" si="375">0.05*X844</f>
        <v>71334.900000000009</v>
      </c>
      <c r="AU844" s="40">
        <f t="shared" ref="AU844:AU865" si="376">ROUND(MAX(D844-(IF(AND(E844&gt;0,AQ844=0),E844,0))-MIN(AS844:AT844)),0)</f>
        <v>655492</v>
      </c>
      <c r="AV844" s="46">
        <f t="shared" ref="AV844:AV865" si="377">MAX(AR844,AU844)</f>
        <v>692093</v>
      </c>
      <c r="AW844" s="40">
        <f>AX844-AV844</f>
        <v>0</v>
      </c>
      <c r="AX844" s="59">
        <f>IF(D844&gt;AV844,AV844+(D844-AV844),AV844)</f>
        <v>692093</v>
      </c>
    </row>
    <row r="845" spans="1:50" ht="15" customHeight="1" x14ac:dyDescent="0.25">
      <c r="A845" s="51">
        <v>86</v>
      </c>
      <c r="B845" s="51">
        <v>600</v>
      </c>
      <c r="C845" s="52" t="s">
        <v>195</v>
      </c>
      <c r="D845" s="39">
        <v>324639</v>
      </c>
      <c r="E845" s="40">
        <v>0</v>
      </c>
      <c r="F845" s="41">
        <v>5464</v>
      </c>
      <c r="G845" s="40">
        <v>6282</v>
      </c>
      <c r="H845" s="42">
        <v>2.7639999999999998</v>
      </c>
      <c r="I845" s="41">
        <v>3043</v>
      </c>
      <c r="J845" s="43">
        <f t="shared" si="352"/>
        <v>0.4844</v>
      </c>
      <c r="K845" s="41">
        <v>352</v>
      </c>
      <c r="L845" s="41">
        <v>2153</v>
      </c>
      <c r="M845" s="41">
        <v>303</v>
      </c>
      <c r="N845" s="41">
        <f t="shared" si="351"/>
        <v>16.349299999999999</v>
      </c>
      <c r="O845" s="41">
        <f t="shared" si="353"/>
        <v>14.073399999999999</v>
      </c>
      <c r="P845" s="41">
        <v>1851</v>
      </c>
      <c r="Q845" s="41">
        <v>2480</v>
      </c>
      <c r="R845" s="41">
        <v>2709</v>
      </c>
      <c r="S845" s="41">
        <v>3837</v>
      </c>
      <c r="T845" s="53">
        <v>5464</v>
      </c>
      <c r="U845" s="53">
        <f t="shared" si="354"/>
        <v>5464</v>
      </c>
      <c r="V845" s="44">
        <f t="shared" si="355"/>
        <v>0</v>
      </c>
      <c r="W845" s="54">
        <v>7486299</v>
      </c>
      <c r="X845" s="55">
        <v>3725499</v>
      </c>
      <c r="Y845" s="41">
        <v>4.0483797608328684</v>
      </c>
      <c r="Z845" s="41">
        <f t="shared" si="356"/>
        <v>1349.6758</v>
      </c>
      <c r="AA845" s="41">
        <f t="shared" si="357"/>
        <v>0</v>
      </c>
      <c r="AB845" s="41">
        <f t="shared" si="358"/>
        <v>0.426315</v>
      </c>
      <c r="AC845" s="41" t="str">
        <f t="shared" si="359"/>
        <v/>
      </c>
      <c r="AD845" s="41" t="str">
        <f t="shared" si="360"/>
        <v/>
      </c>
      <c r="AE845" s="41" t="str">
        <f t="shared" si="361"/>
        <v/>
      </c>
      <c r="AF845" s="41" t="str">
        <f t="shared" si="362"/>
        <v/>
      </c>
      <c r="AG845" s="41">
        <f t="shared" si="363"/>
        <v>582.10335427000007</v>
      </c>
      <c r="AH845" s="41" t="str">
        <f t="shared" si="364"/>
        <v/>
      </c>
      <c r="AI845" s="41" t="str">
        <f t="shared" si="365"/>
        <v/>
      </c>
      <c r="AJ845" s="41" t="str">
        <f t="shared" si="366"/>
        <v/>
      </c>
      <c r="AK845" s="41" t="str">
        <f t="shared" si="367"/>
        <v/>
      </c>
      <c r="AL845" s="44">
        <f t="shared" si="368"/>
        <v>582.1</v>
      </c>
      <c r="AM845" s="44">
        <f t="shared" si="369"/>
        <v>658.37</v>
      </c>
      <c r="AN845" s="40">
        <f t="shared" si="370"/>
        <v>944359</v>
      </c>
      <c r="AO845" s="45">
        <f t="shared" si="371"/>
        <v>2.8574476651868366E-2</v>
      </c>
      <c r="AP845" s="40">
        <f t="shared" si="372"/>
        <v>17708.174670695866</v>
      </c>
      <c r="AQ845" s="41">
        <v>0</v>
      </c>
      <c r="AR845" s="40">
        <f t="shared" si="373"/>
        <v>342347</v>
      </c>
      <c r="AS845" s="40">
        <f t="shared" si="374"/>
        <v>62820</v>
      </c>
      <c r="AT845" s="40">
        <f t="shared" si="375"/>
        <v>186274.95</v>
      </c>
      <c r="AU845" s="40">
        <f t="shared" si="376"/>
        <v>261819</v>
      </c>
      <c r="AV845" s="46">
        <f t="shared" si="377"/>
        <v>342347</v>
      </c>
      <c r="AW845" s="40">
        <f>AX845-AV845</f>
        <v>0</v>
      </c>
      <c r="AX845" s="59">
        <f>IF(D845&gt;AV845,AV845+(D845-AV845),AV845)</f>
        <v>342347</v>
      </c>
    </row>
    <row r="846" spans="1:50" ht="15" customHeight="1" x14ac:dyDescent="0.25">
      <c r="A846" s="51">
        <v>86</v>
      </c>
      <c r="B846" s="51">
        <v>1000</v>
      </c>
      <c r="C846" s="52" t="s">
        <v>376</v>
      </c>
      <c r="D846" s="39">
        <v>611865</v>
      </c>
      <c r="E846" s="40">
        <v>0</v>
      </c>
      <c r="F846" s="41">
        <v>1962</v>
      </c>
      <c r="G846" s="40">
        <v>2139</v>
      </c>
      <c r="H846" s="42">
        <v>2.4329999999999998</v>
      </c>
      <c r="I846" s="41">
        <v>1211</v>
      </c>
      <c r="J846" s="43">
        <f t="shared" si="352"/>
        <v>0.56620000000000004</v>
      </c>
      <c r="K846" s="41">
        <v>135</v>
      </c>
      <c r="L846" s="41">
        <v>889</v>
      </c>
      <c r="M846" s="41">
        <v>203</v>
      </c>
      <c r="N846" s="41">
        <f t="shared" si="351"/>
        <v>15.185599999999999</v>
      </c>
      <c r="O846" s="41">
        <f t="shared" si="353"/>
        <v>22.834599999999998</v>
      </c>
      <c r="P846" s="41">
        <v>1162</v>
      </c>
      <c r="Q846" s="41">
        <v>1240</v>
      </c>
      <c r="R846" s="41">
        <v>1343</v>
      </c>
      <c r="S846" s="41">
        <v>1853</v>
      </c>
      <c r="T846" s="53">
        <v>1962</v>
      </c>
      <c r="U846" s="53">
        <f t="shared" si="354"/>
        <v>1962</v>
      </c>
      <c r="V846" s="44">
        <f t="shared" si="355"/>
        <v>0</v>
      </c>
      <c r="W846" s="54">
        <v>1684770</v>
      </c>
      <c r="X846" s="55">
        <v>1065598</v>
      </c>
      <c r="Y846" s="41">
        <v>2.0509257185747578</v>
      </c>
      <c r="Z846" s="41">
        <f t="shared" si="356"/>
        <v>956.64120000000003</v>
      </c>
      <c r="AA846" s="41">
        <f t="shared" si="357"/>
        <v>0</v>
      </c>
      <c r="AB846" s="41">
        <f t="shared" si="358"/>
        <v>0.426315</v>
      </c>
      <c r="AC846" s="41" t="str">
        <f t="shared" si="359"/>
        <v/>
      </c>
      <c r="AD846" s="41" t="str">
        <f t="shared" si="360"/>
        <v/>
      </c>
      <c r="AE846" s="41">
        <f t="shared" si="361"/>
        <v>1158.3130000000001</v>
      </c>
      <c r="AF846" s="41">
        <f t="shared" si="362"/>
        <v>630</v>
      </c>
      <c r="AG846" s="41">
        <f t="shared" si="363"/>
        <v>0</v>
      </c>
      <c r="AH846" s="41" t="str">
        <f t="shared" si="364"/>
        <v/>
      </c>
      <c r="AI846" s="41" t="str">
        <f t="shared" si="365"/>
        <v/>
      </c>
      <c r="AJ846" s="41" t="str">
        <f t="shared" si="366"/>
        <v/>
      </c>
      <c r="AK846" s="41" t="str">
        <f t="shared" si="367"/>
        <v/>
      </c>
      <c r="AL846" s="44">
        <f t="shared" si="368"/>
        <v>630</v>
      </c>
      <c r="AM846" s="44">
        <f t="shared" si="369"/>
        <v>712.55</v>
      </c>
      <c r="AN846" s="40">
        <f t="shared" si="370"/>
        <v>805902</v>
      </c>
      <c r="AO846" s="45">
        <f t="shared" si="371"/>
        <v>2.8574476651868366E-2</v>
      </c>
      <c r="AP846" s="40">
        <f t="shared" si="372"/>
        <v>5544.5057260985823</v>
      </c>
      <c r="AQ846" s="41">
        <v>0</v>
      </c>
      <c r="AR846" s="40">
        <f t="shared" si="373"/>
        <v>617410</v>
      </c>
      <c r="AS846" s="40">
        <f t="shared" si="374"/>
        <v>21390</v>
      </c>
      <c r="AT846" s="40">
        <f t="shared" si="375"/>
        <v>53279.9</v>
      </c>
      <c r="AU846" s="40">
        <f t="shared" si="376"/>
        <v>590475</v>
      </c>
      <c r="AV846" s="46">
        <f t="shared" si="377"/>
        <v>617410</v>
      </c>
      <c r="AW846" s="40">
        <f>AX846-AV846</f>
        <v>0</v>
      </c>
      <c r="AX846" s="59">
        <f>IF(D846&gt;AV846,AV846+(D846-AV846),AV846)</f>
        <v>617410</v>
      </c>
    </row>
    <row r="847" spans="1:50" ht="15" customHeight="1" x14ac:dyDescent="0.25">
      <c r="A847" s="51">
        <v>86</v>
      </c>
      <c r="B847" s="51">
        <v>1100</v>
      </c>
      <c r="C847" s="52" t="s">
        <v>487</v>
      </c>
      <c r="D847" s="39">
        <v>526636</v>
      </c>
      <c r="E847" s="40">
        <v>0</v>
      </c>
      <c r="F847" s="41">
        <v>2059</v>
      </c>
      <c r="G847" s="40">
        <v>2161</v>
      </c>
      <c r="H847" s="42">
        <v>2.6320000000000001</v>
      </c>
      <c r="I847" s="41">
        <v>1813</v>
      </c>
      <c r="J847" s="43">
        <f t="shared" si="352"/>
        <v>0.83899999999999997</v>
      </c>
      <c r="K847" s="41">
        <v>123</v>
      </c>
      <c r="L847" s="41">
        <v>890</v>
      </c>
      <c r="M847" s="41">
        <v>199</v>
      </c>
      <c r="N847" s="41">
        <f t="shared" si="351"/>
        <v>13.8202</v>
      </c>
      <c r="O847" s="41">
        <f t="shared" si="353"/>
        <v>22.3596</v>
      </c>
      <c r="P847" s="41">
        <v>1124</v>
      </c>
      <c r="Q847" s="41">
        <v>1132</v>
      </c>
      <c r="R847" s="41">
        <v>1394</v>
      </c>
      <c r="S847" s="41">
        <v>1633</v>
      </c>
      <c r="T847" s="53">
        <v>2059</v>
      </c>
      <c r="U847" s="53">
        <f t="shared" si="354"/>
        <v>2059</v>
      </c>
      <c r="V847" s="44">
        <f t="shared" si="355"/>
        <v>0</v>
      </c>
      <c r="W847" s="54">
        <v>2121907</v>
      </c>
      <c r="X847" s="55">
        <v>1268873</v>
      </c>
      <c r="Y847" s="41">
        <v>2.2603618240702272</v>
      </c>
      <c r="Z847" s="41">
        <f t="shared" si="356"/>
        <v>910.91610000000003</v>
      </c>
      <c r="AA847" s="41">
        <f t="shared" si="357"/>
        <v>0</v>
      </c>
      <c r="AB847" s="41">
        <f t="shared" si="358"/>
        <v>0.426315</v>
      </c>
      <c r="AC847" s="41" t="str">
        <f t="shared" si="359"/>
        <v/>
      </c>
      <c r="AD847" s="41" t="str">
        <f t="shared" si="360"/>
        <v/>
      </c>
      <c r="AE847" s="41">
        <f t="shared" si="361"/>
        <v>1166.3869999999999</v>
      </c>
      <c r="AF847" s="41">
        <f t="shared" si="362"/>
        <v>630</v>
      </c>
      <c r="AG847" s="41">
        <f t="shared" si="363"/>
        <v>0</v>
      </c>
      <c r="AH847" s="41" t="str">
        <f t="shared" si="364"/>
        <v/>
      </c>
      <c r="AI847" s="41" t="str">
        <f t="shared" si="365"/>
        <v/>
      </c>
      <c r="AJ847" s="41" t="str">
        <f t="shared" si="366"/>
        <v/>
      </c>
      <c r="AK847" s="41" t="str">
        <f t="shared" si="367"/>
        <v/>
      </c>
      <c r="AL847" s="44">
        <f t="shared" si="368"/>
        <v>630</v>
      </c>
      <c r="AM847" s="44">
        <f t="shared" si="369"/>
        <v>712.55</v>
      </c>
      <c r="AN847" s="40">
        <f t="shared" si="370"/>
        <v>635220</v>
      </c>
      <c r="AO847" s="45">
        <f t="shared" si="371"/>
        <v>2.8574476651868366E-2</v>
      </c>
      <c r="AP847" s="40">
        <f t="shared" si="372"/>
        <v>3102.7309727664747</v>
      </c>
      <c r="AQ847" s="41">
        <v>0</v>
      </c>
      <c r="AR847" s="40">
        <f t="shared" si="373"/>
        <v>529739</v>
      </c>
      <c r="AS847" s="40">
        <f t="shared" si="374"/>
        <v>21610</v>
      </c>
      <c r="AT847" s="40">
        <f t="shared" si="375"/>
        <v>63443.65</v>
      </c>
      <c r="AU847" s="40">
        <f t="shared" si="376"/>
        <v>505026</v>
      </c>
      <c r="AV847" s="46">
        <f t="shared" si="377"/>
        <v>529739</v>
      </c>
      <c r="AW847" s="40">
        <f>AX847-AV847</f>
        <v>0</v>
      </c>
      <c r="AX847" s="59">
        <f>IF(D847&gt;AV847,AV847+(D847-AV847),AV847)</f>
        <v>529739</v>
      </c>
    </row>
    <row r="848" spans="1:50" ht="15" customHeight="1" x14ac:dyDescent="0.25">
      <c r="A848" s="51">
        <v>86</v>
      </c>
      <c r="B848" s="51">
        <v>1200</v>
      </c>
      <c r="C848" s="52" t="s">
        <v>532</v>
      </c>
      <c r="D848" s="39">
        <v>0</v>
      </c>
      <c r="E848" s="40">
        <v>0</v>
      </c>
      <c r="F848" s="41">
        <v>12759</v>
      </c>
      <c r="G848" s="40">
        <v>13886</v>
      </c>
      <c r="H848" s="42">
        <v>2.7130000000000001</v>
      </c>
      <c r="I848" s="41">
        <v>8506</v>
      </c>
      <c r="J848" s="43">
        <f t="shared" si="352"/>
        <v>0.61260000000000003</v>
      </c>
      <c r="K848" s="41">
        <v>228</v>
      </c>
      <c r="L848" s="41">
        <v>5124</v>
      </c>
      <c r="M848" s="41">
        <v>313</v>
      </c>
      <c r="N848" s="41">
        <f t="shared" si="351"/>
        <v>4.4496000000000002</v>
      </c>
      <c r="O848" s="41">
        <f t="shared" si="353"/>
        <v>6.1085000000000003</v>
      </c>
      <c r="P848" s="41">
        <v>1636</v>
      </c>
      <c r="Q848" s="41">
        <v>2830</v>
      </c>
      <c r="R848" s="41">
        <v>4941</v>
      </c>
      <c r="S848" s="41">
        <v>7868</v>
      </c>
      <c r="T848" s="53">
        <v>12759</v>
      </c>
      <c r="U848" s="53">
        <f t="shared" si="354"/>
        <v>12759</v>
      </c>
      <c r="V848" s="44">
        <f t="shared" si="355"/>
        <v>0</v>
      </c>
      <c r="W848" s="54">
        <v>31352331</v>
      </c>
      <c r="X848" s="55">
        <v>10444806</v>
      </c>
      <c r="Y848" s="41">
        <v>8.940232155515778</v>
      </c>
      <c r="Z848" s="41">
        <f t="shared" si="356"/>
        <v>1427.1441</v>
      </c>
      <c r="AA848" s="41">
        <f t="shared" si="357"/>
        <v>0</v>
      </c>
      <c r="AB848" s="41">
        <f t="shared" si="358"/>
        <v>0.426315</v>
      </c>
      <c r="AC848" s="41" t="str">
        <f t="shared" si="359"/>
        <v/>
      </c>
      <c r="AD848" s="41" t="str">
        <f t="shared" si="360"/>
        <v/>
      </c>
      <c r="AE848" s="41" t="str">
        <f t="shared" si="361"/>
        <v/>
      </c>
      <c r="AF848" s="41" t="str">
        <f t="shared" si="362"/>
        <v/>
      </c>
      <c r="AG848" s="41">
        <f t="shared" si="363"/>
        <v>0</v>
      </c>
      <c r="AH848" s="41">
        <f t="shared" si="364"/>
        <v>501.02139699999992</v>
      </c>
      <c r="AI848" s="41" t="str">
        <f t="shared" si="365"/>
        <v/>
      </c>
      <c r="AJ848" s="41" t="str">
        <f t="shared" si="366"/>
        <v/>
      </c>
      <c r="AK848" s="41" t="str">
        <f t="shared" si="367"/>
        <v/>
      </c>
      <c r="AL848" s="44">
        <f t="shared" si="368"/>
        <v>501.02</v>
      </c>
      <c r="AM848" s="44">
        <f t="shared" si="369"/>
        <v>566.66999999999996</v>
      </c>
      <c r="AN848" s="40">
        <f t="shared" si="370"/>
        <v>0</v>
      </c>
      <c r="AO848" s="45">
        <f t="shared" si="371"/>
        <v>2.8574476651868366E-2</v>
      </c>
      <c r="AP848" s="40">
        <f t="shared" si="372"/>
        <v>0</v>
      </c>
      <c r="AQ848" s="41">
        <v>0</v>
      </c>
      <c r="AR848" s="40">
        <f t="shared" si="373"/>
        <v>0</v>
      </c>
      <c r="AS848" s="40">
        <f t="shared" si="374"/>
        <v>138860</v>
      </c>
      <c r="AT848" s="40">
        <f t="shared" si="375"/>
        <v>522240.30000000005</v>
      </c>
      <c r="AU848" s="40">
        <f t="shared" si="376"/>
        <v>-138860</v>
      </c>
      <c r="AV848" s="46">
        <f t="shared" si="377"/>
        <v>0</v>
      </c>
      <c r="AW848" s="40">
        <f>AX848-AV848</f>
        <v>0</v>
      </c>
      <c r="AX848" s="59">
        <f>IF(D848&gt;AV848,AV848+(D848-AV848),AV848)</f>
        <v>0</v>
      </c>
    </row>
    <row r="849" spans="1:50" ht="15" customHeight="1" x14ac:dyDescent="0.25">
      <c r="A849" s="51">
        <v>86</v>
      </c>
      <c r="B849" s="51">
        <v>1300</v>
      </c>
      <c r="C849" s="52" t="s">
        <v>533</v>
      </c>
      <c r="D849" s="39">
        <v>632828</v>
      </c>
      <c r="E849" s="40">
        <v>0</v>
      </c>
      <c r="F849" s="41">
        <v>2847</v>
      </c>
      <c r="G849" s="40">
        <v>3320</v>
      </c>
      <c r="H849" s="42">
        <v>2.7440000000000002</v>
      </c>
      <c r="I849" s="41">
        <v>770</v>
      </c>
      <c r="J849" s="43">
        <f t="shared" si="352"/>
        <v>0.2319</v>
      </c>
      <c r="K849" s="41">
        <v>68</v>
      </c>
      <c r="L849" s="41">
        <v>1107</v>
      </c>
      <c r="M849" s="41">
        <v>61</v>
      </c>
      <c r="N849" s="41">
        <f t="shared" si="351"/>
        <v>6.1427000000000005</v>
      </c>
      <c r="O849" s="41">
        <f t="shared" si="353"/>
        <v>5.5103999999999997</v>
      </c>
      <c r="P849" s="41">
        <v>379</v>
      </c>
      <c r="Q849" s="41">
        <v>762</v>
      </c>
      <c r="R849" s="41">
        <v>1008</v>
      </c>
      <c r="S849" s="41">
        <v>1143</v>
      </c>
      <c r="T849" s="53">
        <v>2847</v>
      </c>
      <c r="U849" s="53">
        <f t="shared" si="354"/>
        <v>2847</v>
      </c>
      <c r="V849" s="44">
        <f t="shared" si="355"/>
        <v>0</v>
      </c>
      <c r="W849" s="54">
        <v>2748536</v>
      </c>
      <c r="X849" s="55">
        <v>1312598</v>
      </c>
      <c r="Y849" s="41">
        <v>3.2073519259548693</v>
      </c>
      <c r="Z849" s="41">
        <f t="shared" si="356"/>
        <v>887.6481</v>
      </c>
      <c r="AA849" s="41">
        <f t="shared" si="357"/>
        <v>0</v>
      </c>
      <c r="AB849" s="41">
        <f t="shared" si="358"/>
        <v>0.426315</v>
      </c>
      <c r="AC849" s="41" t="str">
        <f t="shared" si="359"/>
        <v/>
      </c>
      <c r="AD849" s="41" t="str">
        <f t="shared" si="360"/>
        <v/>
      </c>
      <c r="AE849" s="41" t="str">
        <f t="shared" si="361"/>
        <v/>
      </c>
      <c r="AF849" s="41" t="str">
        <f t="shared" si="362"/>
        <v/>
      </c>
      <c r="AG849" s="41">
        <f t="shared" si="363"/>
        <v>524.34689092999997</v>
      </c>
      <c r="AH849" s="41" t="str">
        <f t="shared" si="364"/>
        <v/>
      </c>
      <c r="AI849" s="41" t="str">
        <f t="shared" si="365"/>
        <v/>
      </c>
      <c r="AJ849" s="41" t="str">
        <f t="shared" si="366"/>
        <v/>
      </c>
      <c r="AK849" s="41" t="str">
        <f t="shared" si="367"/>
        <v/>
      </c>
      <c r="AL849" s="44">
        <f t="shared" si="368"/>
        <v>524.35</v>
      </c>
      <c r="AM849" s="44">
        <f t="shared" si="369"/>
        <v>593.05999999999995</v>
      </c>
      <c r="AN849" s="40">
        <f t="shared" si="370"/>
        <v>797217</v>
      </c>
      <c r="AO849" s="45">
        <f t="shared" si="371"/>
        <v>2.8574476651868366E-2</v>
      </c>
      <c r="AP849" s="40">
        <f t="shared" si="372"/>
        <v>4697.329642323989</v>
      </c>
      <c r="AQ849" s="41">
        <v>0</v>
      </c>
      <c r="AR849" s="40">
        <f t="shared" si="373"/>
        <v>637525</v>
      </c>
      <c r="AS849" s="40">
        <f t="shared" si="374"/>
        <v>33200</v>
      </c>
      <c r="AT849" s="40">
        <f t="shared" si="375"/>
        <v>65629.900000000009</v>
      </c>
      <c r="AU849" s="40">
        <f t="shared" si="376"/>
        <v>599628</v>
      </c>
      <c r="AV849" s="46">
        <f t="shared" si="377"/>
        <v>637525</v>
      </c>
      <c r="AW849" s="40">
        <f>AX849-AV849</f>
        <v>0</v>
      </c>
      <c r="AX849" s="59">
        <f>IF(D849&gt;AV849,AV849+(D849-AV849),AV849)</f>
        <v>637525</v>
      </c>
    </row>
    <row r="850" spans="1:50" ht="15" customHeight="1" x14ac:dyDescent="0.25">
      <c r="A850" s="51">
        <v>86</v>
      </c>
      <c r="B850" s="51">
        <v>1600</v>
      </c>
      <c r="C850" s="52" t="s">
        <v>728</v>
      </c>
      <c r="D850" s="39">
        <v>107565</v>
      </c>
      <c r="E850" s="40">
        <v>0</v>
      </c>
      <c r="F850" s="41">
        <v>16399</v>
      </c>
      <c r="G850" s="40">
        <v>18157</v>
      </c>
      <c r="H850" s="42">
        <v>3.14</v>
      </c>
      <c r="I850" s="41">
        <v>3479</v>
      </c>
      <c r="J850" s="43">
        <f t="shared" si="352"/>
        <v>0.19159999999999999</v>
      </c>
      <c r="K850" s="41">
        <v>158</v>
      </c>
      <c r="L850" s="41">
        <v>5550</v>
      </c>
      <c r="M850" s="41">
        <v>331</v>
      </c>
      <c r="N850" s="41">
        <f t="shared" si="351"/>
        <v>2.8468</v>
      </c>
      <c r="O850" s="41">
        <f t="shared" si="353"/>
        <v>5.9639999999999995</v>
      </c>
      <c r="P850" s="41">
        <v>1021</v>
      </c>
      <c r="Q850" s="41">
        <v>1519</v>
      </c>
      <c r="R850" s="41">
        <v>2506</v>
      </c>
      <c r="S850" s="41">
        <v>9099</v>
      </c>
      <c r="T850" s="53">
        <v>16399</v>
      </c>
      <c r="U850" s="53">
        <f t="shared" si="354"/>
        <v>16399</v>
      </c>
      <c r="V850" s="44">
        <f t="shared" si="355"/>
        <v>0</v>
      </c>
      <c r="W850" s="54">
        <v>21163891</v>
      </c>
      <c r="X850" s="55">
        <v>7209349</v>
      </c>
      <c r="Y850" s="41">
        <v>36.415910807308762</v>
      </c>
      <c r="Z850" s="41">
        <f t="shared" si="356"/>
        <v>450.32510000000002</v>
      </c>
      <c r="AA850" s="41">
        <f t="shared" si="357"/>
        <v>0</v>
      </c>
      <c r="AB850" s="41">
        <f t="shared" si="358"/>
        <v>0.426315</v>
      </c>
      <c r="AC850" s="41" t="str">
        <f t="shared" si="359"/>
        <v/>
      </c>
      <c r="AD850" s="41" t="str">
        <f t="shared" si="360"/>
        <v/>
      </c>
      <c r="AE850" s="41" t="str">
        <f t="shared" si="361"/>
        <v/>
      </c>
      <c r="AF850" s="41" t="str">
        <f t="shared" si="362"/>
        <v/>
      </c>
      <c r="AG850" s="41">
        <f t="shared" si="363"/>
        <v>0</v>
      </c>
      <c r="AH850" s="41">
        <f t="shared" si="364"/>
        <v>410.43538409999996</v>
      </c>
      <c r="AI850" s="41" t="str">
        <f t="shared" si="365"/>
        <v/>
      </c>
      <c r="AJ850" s="41" t="str">
        <f t="shared" si="366"/>
        <v/>
      </c>
      <c r="AK850" s="41" t="str">
        <f t="shared" si="367"/>
        <v/>
      </c>
      <c r="AL850" s="44">
        <f t="shared" si="368"/>
        <v>410.44</v>
      </c>
      <c r="AM850" s="44">
        <f t="shared" si="369"/>
        <v>464.22</v>
      </c>
      <c r="AN850" s="40">
        <f t="shared" si="370"/>
        <v>0</v>
      </c>
      <c r="AO850" s="45">
        <f t="shared" si="371"/>
        <v>2.8574476651868366E-2</v>
      </c>
      <c r="AP850" s="40">
        <f t="shared" si="372"/>
        <v>-3073.6135810582209</v>
      </c>
      <c r="AQ850" s="41">
        <v>0</v>
      </c>
      <c r="AR850" s="40">
        <f t="shared" si="373"/>
        <v>0</v>
      </c>
      <c r="AS850" s="40">
        <f t="shared" si="374"/>
        <v>181570</v>
      </c>
      <c r="AT850" s="40">
        <f t="shared" si="375"/>
        <v>360467.45</v>
      </c>
      <c r="AU850" s="40">
        <f t="shared" si="376"/>
        <v>-74005</v>
      </c>
      <c r="AV850" s="46">
        <f t="shared" si="377"/>
        <v>0</v>
      </c>
      <c r="AW850" s="40">
        <f>AX850-AV850</f>
        <v>107565</v>
      </c>
      <c r="AX850" s="59">
        <f>IF(D850&gt;AV850,AV850+(D850-AV850),AV850)</f>
        <v>107565</v>
      </c>
    </row>
    <row r="851" spans="1:50" ht="15" customHeight="1" x14ac:dyDescent="0.25">
      <c r="A851" s="51">
        <v>86</v>
      </c>
      <c r="B851" s="51">
        <v>1700</v>
      </c>
      <c r="C851" s="52" t="s">
        <v>706</v>
      </c>
      <c r="D851" s="39">
        <v>36944</v>
      </c>
      <c r="E851" s="40">
        <v>0</v>
      </c>
      <c r="F851" s="41">
        <v>187</v>
      </c>
      <c r="G851" s="40">
        <v>194</v>
      </c>
      <c r="H851" s="42">
        <v>2.694</v>
      </c>
      <c r="I851" s="41">
        <v>67</v>
      </c>
      <c r="J851" s="43">
        <f t="shared" si="352"/>
        <v>0.34539999999999998</v>
      </c>
      <c r="K851" s="41">
        <v>30</v>
      </c>
      <c r="L851" s="41">
        <v>75</v>
      </c>
      <c r="M851" s="41">
        <v>18</v>
      </c>
      <c r="N851" s="41">
        <f t="shared" si="351"/>
        <v>40</v>
      </c>
      <c r="O851" s="41">
        <f t="shared" si="353"/>
        <v>24</v>
      </c>
      <c r="P851" s="41">
        <v>238</v>
      </c>
      <c r="Q851" s="41">
        <v>205</v>
      </c>
      <c r="R851" s="41">
        <v>193</v>
      </c>
      <c r="S851" s="41">
        <v>204</v>
      </c>
      <c r="T851" s="57">
        <v>187</v>
      </c>
      <c r="U851" s="53">
        <f t="shared" si="354"/>
        <v>238</v>
      </c>
      <c r="V851" s="44">
        <f t="shared" si="355"/>
        <v>18.489999999999998</v>
      </c>
      <c r="W851" s="54">
        <v>140808</v>
      </c>
      <c r="X851" s="55">
        <v>138917</v>
      </c>
      <c r="Y851" s="41">
        <v>0.62870831833969887</v>
      </c>
      <c r="Z851" s="41">
        <f t="shared" si="356"/>
        <v>297.43520000000001</v>
      </c>
      <c r="AA851" s="41">
        <f t="shared" si="357"/>
        <v>0</v>
      </c>
      <c r="AB851" s="41">
        <f t="shared" si="358"/>
        <v>0.426315</v>
      </c>
      <c r="AC851" s="41" t="str">
        <f t="shared" si="359"/>
        <v/>
      </c>
      <c r="AD851" s="41" t="str">
        <f t="shared" si="360"/>
        <v/>
      </c>
      <c r="AE851" s="41">
        <f t="shared" si="361"/>
        <v>444.49799999999999</v>
      </c>
      <c r="AF851" s="41">
        <f t="shared" si="362"/>
        <v>444.49799999999999</v>
      </c>
      <c r="AG851" s="41">
        <f t="shared" si="363"/>
        <v>0</v>
      </c>
      <c r="AH851" s="41" t="str">
        <f t="shared" si="364"/>
        <v/>
      </c>
      <c r="AI851" s="41" t="str">
        <f t="shared" si="365"/>
        <v/>
      </c>
      <c r="AJ851" s="41" t="str">
        <f t="shared" si="366"/>
        <v/>
      </c>
      <c r="AK851" s="41" t="str">
        <f t="shared" si="367"/>
        <v/>
      </c>
      <c r="AL851" s="44">
        <f t="shared" si="368"/>
        <v>444.5</v>
      </c>
      <c r="AM851" s="44">
        <f t="shared" si="369"/>
        <v>502.74</v>
      </c>
      <c r="AN851" s="40">
        <f t="shared" si="370"/>
        <v>37503</v>
      </c>
      <c r="AO851" s="45">
        <f t="shared" si="371"/>
        <v>2.8574476651868366E-2</v>
      </c>
      <c r="AP851" s="40">
        <f t="shared" si="372"/>
        <v>15.973132448394416</v>
      </c>
      <c r="AQ851" s="41">
        <v>0</v>
      </c>
      <c r="AR851" s="40">
        <f t="shared" si="373"/>
        <v>36960</v>
      </c>
      <c r="AS851" s="40">
        <f t="shared" si="374"/>
        <v>1940</v>
      </c>
      <c r="AT851" s="40">
        <f t="shared" si="375"/>
        <v>6945.85</v>
      </c>
      <c r="AU851" s="40">
        <f t="shared" si="376"/>
        <v>35004</v>
      </c>
      <c r="AV851" s="46">
        <f t="shared" si="377"/>
        <v>36960</v>
      </c>
      <c r="AW851" s="40">
        <f>AX851-AV851</f>
        <v>0</v>
      </c>
      <c r="AX851" s="59">
        <f>IF(D851&gt;AV851,AV851+(D851-AV851),AV851)</f>
        <v>36960</v>
      </c>
    </row>
    <row r="852" spans="1:50" ht="15" customHeight="1" x14ac:dyDescent="0.25">
      <c r="A852" s="51">
        <v>86</v>
      </c>
      <c r="B852" s="51">
        <v>1800</v>
      </c>
      <c r="C852" s="52" t="s">
        <v>810</v>
      </c>
      <c r="D852" s="39">
        <v>210910</v>
      </c>
      <c r="E852" s="40">
        <v>0</v>
      </c>
      <c r="F852" s="41">
        <v>1357</v>
      </c>
      <c r="G852" s="40">
        <v>1609</v>
      </c>
      <c r="H852" s="42">
        <v>2.5209999999999999</v>
      </c>
      <c r="I852" s="41">
        <v>176</v>
      </c>
      <c r="J852" s="43">
        <f t="shared" si="352"/>
        <v>0.1094</v>
      </c>
      <c r="K852" s="41">
        <v>95</v>
      </c>
      <c r="L852" s="41">
        <v>599</v>
      </c>
      <c r="M852" s="41">
        <v>88</v>
      </c>
      <c r="N852" s="41">
        <f t="shared" si="351"/>
        <v>15.859799999999998</v>
      </c>
      <c r="O852" s="41">
        <f t="shared" si="353"/>
        <v>14.691199999999998</v>
      </c>
      <c r="P852" s="41">
        <v>573</v>
      </c>
      <c r="Q852" s="41">
        <v>470</v>
      </c>
      <c r="R852" s="41">
        <v>600</v>
      </c>
      <c r="S852" s="41">
        <v>732</v>
      </c>
      <c r="T852" s="53">
        <v>1357</v>
      </c>
      <c r="U852" s="53">
        <f t="shared" si="354"/>
        <v>1357</v>
      </c>
      <c r="V852" s="44">
        <f t="shared" si="355"/>
        <v>0</v>
      </c>
      <c r="W852" s="54">
        <v>1686784</v>
      </c>
      <c r="X852" s="55">
        <v>1018715</v>
      </c>
      <c r="Y852" s="41">
        <v>2.5514624005979951</v>
      </c>
      <c r="Z852" s="41">
        <f t="shared" si="356"/>
        <v>531.8519</v>
      </c>
      <c r="AA852" s="41">
        <f t="shared" si="357"/>
        <v>0</v>
      </c>
      <c r="AB852" s="41">
        <f t="shared" si="358"/>
        <v>0.426315</v>
      </c>
      <c r="AC852" s="41" t="str">
        <f t="shared" si="359"/>
        <v/>
      </c>
      <c r="AD852" s="41" t="str">
        <f t="shared" si="360"/>
        <v/>
      </c>
      <c r="AE852" s="41">
        <f t="shared" si="361"/>
        <v>963.803</v>
      </c>
      <c r="AF852" s="41">
        <f t="shared" si="362"/>
        <v>630</v>
      </c>
      <c r="AG852" s="41">
        <f t="shared" si="363"/>
        <v>0</v>
      </c>
      <c r="AH852" s="41" t="str">
        <f t="shared" si="364"/>
        <v/>
      </c>
      <c r="AI852" s="41" t="str">
        <f t="shared" si="365"/>
        <v/>
      </c>
      <c r="AJ852" s="41" t="str">
        <f t="shared" si="366"/>
        <v/>
      </c>
      <c r="AK852" s="41" t="str">
        <f t="shared" si="367"/>
        <v/>
      </c>
      <c r="AL852" s="44">
        <f t="shared" si="368"/>
        <v>630</v>
      </c>
      <c r="AM852" s="44">
        <f t="shared" si="369"/>
        <v>712.55</v>
      </c>
      <c r="AN852" s="40">
        <f t="shared" si="370"/>
        <v>427392</v>
      </c>
      <c r="AO852" s="45">
        <f t="shared" si="371"/>
        <v>2.8574476651868366E-2</v>
      </c>
      <c r="AP852" s="40">
        <f t="shared" si="372"/>
        <v>6185.859854549768</v>
      </c>
      <c r="AQ852" s="41">
        <v>0</v>
      </c>
      <c r="AR852" s="40">
        <f t="shared" si="373"/>
        <v>217096</v>
      </c>
      <c r="AS852" s="40">
        <f t="shared" si="374"/>
        <v>16090</v>
      </c>
      <c r="AT852" s="40">
        <f t="shared" si="375"/>
        <v>50935.75</v>
      </c>
      <c r="AU852" s="40">
        <f t="shared" si="376"/>
        <v>194820</v>
      </c>
      <c r="AV852" s="46">
        <f t="shared" si="377"/>
        <v>217096</v>
      </c>
      <c r="AW852" s="40">
        <f>AX852-AV852</f>
        <v>0</v>
      </c>
      <c r="AX852" s="59">
        <f>IF(D852&gt;AV852,AV852+(D852-AV852),AV852)</f>
        <v>217096</v>
      </c>
    </row>
    <row r="853" spans="1:50" ht="15" customHeight="1" x14ac:dyDescent="0.25">
      <c r="A853" s="51">
        <v>86</v>
      </c>
      <c r="B853" s="51">
        <v>1900</v>
      </c>
      <c r="C853" s="52" t="s">
        <v>601</v>
      </c>
      <c r="D853" s="39">
        <v>0</v>
      </c>
      <c r="E853" s="40">
        <v>0</v>
      </c>
      <c r="F853" s="41">
        <v>13571</v>
      </c>
      <c r="G853" s="40">
        <v>18130</v>
      </c>
      <c r="H853" s="42">
        <v>2.8959999999999999</v>
      </c>
      <c r="I853" s="41">
        <v>3540</v>
      </c>
      <c r="J853" s="43">
        <f t="shared" si="352"/>
        <v>0.1953</v>
      </c>
      <c r="K853" s="41">
        <v>146</v>
      </c>
      <c r="L853" s="41">
        <v>5899</v>
      </c>
      <c r="M853" s="41">
        <v>248</v>
      </c>
      <c r="N853" s="41">
        <f t="shared" si="351"/>
        <v>2.4750000000000001</v>
      </c>
      <c r="O853" s="41">
        <f t="shared" si="353"/>
        <v>4.2041000000000004</v>
      </c>
      <c r="P853" s="41">
        <v>1526</v>
      </c>
      <c r="Q853" s="41">
        <v>4769</v>
      </c>
      <c r="R853" s="41">
        <v>5219</v>
      </c>
      <c r="S853" s="41">
        <v>6389</v>
      </c>
      <c r="T853" s="53">
        <v>13571</v>
      </c>
      <c r="U853" s="53">
        <f t="shared" si="354"/>
        <v>13571</v>
      </c>
      <c r="V853" s="44">
        <f t="shared" si="355"/>
        <v>0</v>
      </c>
      <c r="W853" s="54">
        <v>22033128</v>
      </c>
      <c r="X853" s="55">
        <v>7194288</v>
      </c>
      <c r="Y853" s="41">
        <v>30.487845117429117</v>
      </c>
      <c r="Z853" s="41">
        <f t="shared" si="356"/>
        <v>445.12819999999999</v>
      </c>
      <c r="AA853" s="41">
        <f t="shared" si="357"/>
        <v>0</v>
      </c>
      <c r="AB853" s="41">
        <f t="shared" si="358"/>
        <v>0.426315</v>
      </c>
      <c r="AC853" s="41" t="str">
        <f t="shared" si="359"/>
        <v/>
      </c>
      <c r="AD853" s="41" t="str">
        <f t="shared" si="360"/>
        <v/>
      </c>
      <c r="AE853" s="41" t="str">
        <f t="shared" si="361"/>
        <v/>
      </c>
      <c r="AF853" s="41" t="str">
        <f t="shared" si="362"/>
        <v/>
      </c>
      <c r="AG853" s="41">
        <f t="shared" si="363"/>
        <v>0</v>
      </c>
      <c r="AH853" s="41">
        <f t="shared" si="364"/>
        <v>407.93484215499996</v>
      </c>
      <c r="AI853" s="41" t="str">
        <f t="shared" si="365"/>
        <v/>
      </c>
      <c r="AJ853" s="41" t="str">
        <f t="shared" si="366"/>
        <v/>
      </c>
      <c r="AK853" s="41" t="str">
        <f t="shared" si="367"/>
        <v/>
      </c>
      <c r="AL853" s="44">
        <f t="shared" si="368"/>
        <v>407.93</v>
      </c>
      <c r="AM853" s="44">
        <f t="shared" si="369"/>
        <v>461.38</v>
      </c>
      <c r="AN853" s="40">
        <f t="shared" si="370"/>
        <v>0</v>
      </c>
      <c r="AO853" s="45">
        <f t="shared" si="371"/>
        <v>2.8574476651868366E-2</v>
      </c>
      <c r="AP853" s="40">
        <f t="shared" si="372"/>
        <v>0</v>
      </c>
      <c r="AQ853" s="41">
        <v>0</v>
      </c>
      <c r="AR853" s="40">
        <f t="shared" si="373"/>
        <v>0</v>
      </c>
      <c r="AS853" s="40">
        <f t="shared" si="374"/>
        <v>181300</v>
      </c>
      <c r="AT853" s="40">
        <f t="shared" si="375"/>
        <v>359714.4</v>
      </c>
      <c r="AU853" s="40">
        <f t="shared" si="376"/>
        <v>-181300</v>
      </c>
      <c r="AV853" s="46">
        <f t="shared" si="377"/>
        <v>0</v>
      </c>
      <c r="AW853" s="40">
        <f>AX853-AV853</f>
        <v>0</v>
      </c>
      <c r="AX853" s="59">
        <f>IF(D853&gt;AV853,AV853+(D853-AV853),AV853)</f>
        <v>0</v>
      </c>
    </row>
    <row r="854" spans="1:50" ht="15" customHeight="1" x14ac:dyDescent="0.25">
      <c r="A854" s="51">
        <v>86</v>
      </c>
      <c r="B854" s="51">
        <v>7200</v>
      </c>
      <c r="C854" s="52" t="s">
        <v>145</v>
      </c>
      <c r="D854" s="39">
        <v>346888</v>
      </c>
      <c r="E854" s="40">
        <v>0</v>
      </c>
      <c r="F854" s="41">
        <v>1735</v>
      </c>
      <c r="G854" s="40">
        <v>1817</v>
      </c>
      <c r="H854" s="42">
        <v>2.552</v>
      </c>
      <c r="I854" s="41">
        <v>867</v>
      </c>
      <c r="J854" s="43">
        <f t="shared" si="352"/>
        <v>0.47720000000000001</v>
      </c>
      <c r="K854" s="41">
        <v>106</v>
      </c>
      <c r="L854" s="41">
        <v>782</v>
      </c>
      <c r="M854" s="41">
        <v>40</v>
      </c>
      <c r="N854" s="41">
        <f t="shared" si="351"/>
        <v>13.555</v>
      </c>
      <c r="O854" s="41">
        <f t="shared" si="353"/>
        <v>5.1151</v>
      </c>
      <c r="P854" s="41">
        <v>282</v>
      </c>
      <c r="Q854" s="41">
        <v>379</v>
      </c>
      <c r="R854" s="41">
        <v>597</v>
      </c>
      <c r="S854" s="41">
        <v>858</v>
      </c>
      <c r="T854" s="53">
        <v>1735</v>
      </c>
      <c r="U854" s="53">
        <f t="shared" si="354"/>
        <v>1735</v>
      </c>
      <c r="V854" s="44">
        <f t="shared" si="355"/>
        <v>0</v>
      </c>
      <c r="W854" s="54">
        <v>1738057</v>
      </c>
      <c r="X854" s="55">
        <v>1162519</v>
      </c>
      <c r="Y854" s="41">
        <v>1.7079318514217054</v>
      </c>
      <c r="Z854" s="41">
        <f t="shared" si="356"/>
        <v>1015.8484999999999</v>
      </c>
      <c r="AA854" s="41">
        <f t="shared" si="357"/>
        <v>0</v>
      </c>
      <c r="AB854" s="41">
        <f t="shared" si="358"/>
        <v>0.426315</v>
      </c>
      <c r="AC854" s="41" t="str">
        <f t="shared" si="359"/>
        <v/>
      </c>
      <c r="AD854" s="41" t="str">
        <f t="shared" si="360"/>
        <v/>
      </c>
      <c r="AE854" s="41">
        <f t="shared" si="361"/>
        <v>1040.1390000000001</v>
      </c>
      <c r="AF854" s="41">
        <f t="shared" si="362"/>
        <v>630</v>
      </c>
      <c r="AG854" s="41">
        <f t="shared" si="363"/>
        <v>0</v>
      </c>
      <c r="AH854" s="41" t="str">
        <f t="shared" si="364"/>
        <v/>
      </c>
      <c r="AI854" s="41" t="str">
        <f t="shared" si="365"/>
        <v/>
      </c>
      <c r="AJ854" s="41" t="str">
        <f t="shared" si="366"/>
        <v/>
      </c>
      <c r="AK854" s="41" t="str">
        <f t="shared" si="367"/>
        <v/>
      </c>
      <c r="AL854" s="44">
        <f t="shared" si="368"/>
        <v>630</v>
      </c>
      <c r="AM854" s="44">
        <f t="shared" si="369"/>
        <v>712.55</v>
      </c>
      <c r="AN854" s="40">
        <f t="shared" si="370"/>
        <v>553744</v>
      </c>
      <c r="AO854" s="45">
        <f t="shared" si="371"/>
        <v>2.8574476651868366E-2</v>
      </c>
      <c r="AP854" s="40">
        <f t="shared" si="372"/>
        <v>5910.8019422988828</v>
      </c>
      <c r="AQ854" s="41">
        <v>0</v>
      </c>
      <c r="AR854" s="40">
        <f t="shared" si="373"/>
        <v>352799</v>
      </c>
      <c r="AS854" s="40">
        <f t="shared" si="374"/>
        <v>18170</v>
      </c>
      <c r="AT854" s="40">
        <f t="shared" si="375"/>
        <v>58125.950000000004</v>
      </c>
      <c r="AU854" s="40">
        <f t="shared" si="376"/>
        <v>328718</v>
      </c>
      <c r="AV854" s="46">
        <f t="shared" si="377"/>
        <v>352799</v>
      </c>
      <c r="AW854" s="40">
        <f>AX854-AV854</f>
        <v>0</v>
      </c>
      <c r="AX854" s="59">
        <f>IF(D854&gt;AV854,AV854+(D854-AV854),AV854)</f>
        <v>352799</v>
      </c>
    </row>
    <row r="855" spans="1:50" ht="15" customHeight="1" x14ac:dyDescent="0.25">
      <c r="A855" s="51">
        <v>86</v>
      </c>
      <c r="B855" s="51">
        <v>7400</v>
      </c>
      <c r="C855" s="52" t="s">
        <v>336</v>
      </c>
      <c r="D855" s="39">
        <v>126192</v>
      </c>
      <c r="E855" s="40">
        <v>0</v>
      </c>
      <c r="F855" s="41">
        <v>2938</v>
      </c>
      <c r="G855" s="40">
        <v>3489</v>
      </c>
      <c r="H855" s="42">
        <v>3.169</v>
      </c>
      <c r="I855" s="41">
        <v>475</v>
      </c>
      <c r="J855" s="43">
        <f t="shared" si="352"/>
        <v>0.1361</v>
      </c>
      <c r="K855" s="41">
        <v>33</v>
      </c>
      <c r="L855" s="41">
        <v>1081</v>
      </c>
      <c r="M855" s="41">
        <v>27</v>
      </c>
      <c r="N855" s="41">
        <f t="shared" si="351"/>
        <v>3.0526999999999997</v>
      </c>
      <c r="O855" s="41">
        <f t="shared" si="353"/>
        <v>2.4977</v>
      </c>
      <c r="P855" s="41">
        <v>365</v>
      </c>
      <c r="Q855" s="41">
        <v>647</v>
      </c>
      <c r="R855" s="41">
        <v>787</v>
      </c>
      <c r="S855" s="41">
        <v>1355</v>
      </c>
      <c r="T855" s="53">
        <v>2938</v>
      </c>
      <c r="U855" s="53">
        <f t="shared" si="354"/>
        <v>2938</v>
      </c>
      <c r="V855" s="44">
        <f t="shared" si="355"/>
        <v>0</v>
      </c>
      <c r="W855" s="54">
        <v>4144936</v>
      </c>
      <c r="X855" s="55">
        <v>1782245</v>
      </c>
      <c r="Y855" s="41">
        <v>5.5945197429486155</v>
      </c>
      <c r="Z855" s="41">
        <f t="shared" si="356"/>
        <v>525.15679999999998</v>
      </c>
      <c r="AA855" s="41">
        <f t="shared" si="357"/>
        <v>0</v>
      </c>
      <c r="AB855" s="41">
        <f t="shared" si="358"/>
        <v>0.426315</v>
      </c>
      <c r="AC855" s="41" t="str">
        <f t="shared" si="359"/>
        <v/>
      </c>
      <c r="AD855" s="41" t="str">
        <f t="shared" si="360"/>
        <v/>
      </c>
      <c r="AE855" s="41" t="str">
        <f t="shared" si="361"/>
        <v/>
      </c>
      <c r="AF855" s="41" t="str">
        <f t="shared" si="362"/>
        <v/>
      </c>
      <c r="AG855" s="41">
        <f t="shared" si="363"/>
        <v>480.20788992999991</v>
      </c>
      <c r="AH855" s="41" t="str">
        <f t="shared" si="364"/>
        <v/>
      </c>
      <c r="AI855" s="41" t="str">
        <f t="shared" si="365"/>
        <v/>
      </c>
      <c r="AJ855" s="41" t="str">
        <f t="shared" si="366"/>
        <v/>
      </c>
      <c r="AK855" s="41" t="str">
        <f t="shared" si="367"/>
        <v/>
      </c>
      <c r="AL855" s="44">
        <f t="shared" si="368"/>
        <v>480.21</v>
      </c>
      <c r="AM855" s="44">
        <f t="shared" si="369"/>
        <v>543.13</v>
      </c>
      <c r="AN855" s="40">
        <f t="shared" si="370"/>
        <v>127932</v>
      </c>
      <c r="AO855" s="45">
        <f t="shared" si="371"/>
        <v>2.8574476651868366E-2</v>
      </c>
      <c r="AP855" s="40">
        <f t="shared" si="372"/>
        <v>49.719589374250958</v>
      </c>
      <c r="AQ855" s="41">
        <v>0</v>
      </c>
      <c r="AR855" s="40">
        <f t="shared" si="373"/>
        <v>126242</v>
      </c>
      <c r="AS855" s="40">
        <f t="shared" si="374"/>
        <v>34890</v>
      </c>
      <c r="AT855" s="40">
        <f t="shared" si="375"/>
        <v>89112.25</v>
      </c>
      <c r="AU855" s="40">
        <f t="shared" si="376"/>
        <v>91302</v>
      </c>
      <c r="AV855" s="46">
        <f t="shared" si="377"/>
        <v>126242</v>
      </c>
      <c r="AW855" s="40">
        <f>AX855-AV855</f>
        <v>0</v>
      </c>
      <c r="AX855" s="59">
        <f>IF(D855&gt;AV855,AV855+(D855-AV855),AV855)</f>
        <v>126242</v>
      </c>
    </row>
    <row r="856" spans="1:50" ht="15" customHeight="1" x14ac:dyDescent="0.25">
      <c r="A856" s="51">
        <v>86</v>
      </c>
      <c r="B856" s="51">
        <v>8300</v>
      </c>
      <c r="C856" s="52" t="s">
        <v>655</v>
      </c>
      <c r="D856" s="39">
        <v>601757</v>
      </c>
      <c r="E856" s="40">
        <v>0</v>
      </c>
      <c r="F856" s="41">
        <v>4316</v>
      </c>
      <c r="G856" s="40">
        <v>4419</v>
      </c>
      <c r="H856" s="42">
        <v>2.6680000000000001</v>
      </c>
      <c r="I856" s="41">
        <v>1102</v>
      </c>
      <c r="J856" s="43">
        <f t="shared" si="352"/>
        <v>0.24940000000000001</v>
      </c>
      <c r="K856" s="41">
        <v>32</v>
      </c>
      <c r="L856" s="41">
        <v>1684</v>
      </c>
      <c r="M856" s="41">
        <v>217</v>
      </c>
      <c r="N856" s="41">
        <f t="shared" si="351"/>
        <v>1.9002000000000001</v>
      </c>
      <c r="O856" s="41">
        <f t="shared" si="353"/>
        <v>12.886000000000001</v>
      </c>
      <c r="P856" s="41">
        <v>730</v>
      </c>
      <c r="Q856" s="41">
        <v>2408</v>
      </c>
      <c r="R856" s="41">
        <v>2665</v>
      </c>
      <c r="S856" s="41">
        <v>3484</v>
      </c>
      <c r="T856" s="53">
        <v>4316</v>
      </c>
      <c r="U856" s="53">
        <f t="shared" si="354"/>
        <v>4316</v>
      </c>
      <c r="V856" s="44">
        <f t="shared" si="355"/>
        <v>0</v>
      </c>
      <c r="W856" s="54">
        <v>3819678</v>
      </c>
      <c r="X856" s="55">
        <v>1701891</v>
      </c>
      <c r="Y856" s="41">
        <v>2.6683973053157004</v>
      </c>
      <c r="Z856" s="41">
        <f t="shared" si="356"/>
        <v>1617.4503</v>
      </c>
      <c r="AA856" s="41">
        <f t="shared" si="357"/>
        <v>0</v>
      </c>
      <c r="AB856" s="41">
        <f t="shared" si="358"/>
        <v>0.426315</v>
      </c>
      <c r="AC856" s="41" t="str">
        <f t="shared" si="359"/>
        <v/>
      </c>
      <c r="AD856" s="41" t="str">
        <f t="shared" si="360"/>
        <v/>
      </c>
      <c r="AE856" s="41" t="str">
        <f t="shared" si="361"/>
        <v/>
      </c>
      <c r="AF856" s="41" t="str">
        <f t="shared" si="362"/>
        <v/>
      </c>
      <c r="AG856" s="41">
        <f t="shared" si="363"/>
        <v>504.52498837999991</v>
      </c>
      <c r="AH856" s="41" t="str">
        <f t="shared" si="364"/>
        <v/>
      </c>
      <c r="AI856" s="41" t="str">
        <f t="shared" si="365"/>
        <v/>
      </c>
      <c r="AJ856" s="41" t="str">
        <f t="shared" si="366"/>
        <v/>
      </c>
      <c r="AK856" s="41" t="str">
        <f t="shared" si="367"/>
        <v/>
      </c>
      <c r="AL856" s="44">
        <f t="shared" si="368"/>
        <v>504.52</v>
      </c>
      <c r="AM856" s="44">
        <f t="shared" si="369"/>
        <v>570.63</v>
      </c>
      <c r="AN856" s="40">
        <f t="shared" si="370"/>
        <v>893228</v>
      </c>
      <c r="AO856" s="45">
        <f t="shared" si="371"/>
        <v>2.8574476651868366E-2</v>
      </c>
      <c r="AP856" s="40">
        <f t="shared" si="372"/>
        <v>8328.6312841967247</v>
      </c>
      <c r="AQ856" s="41">
        <v>0</v>
      </c>
      <c r="AR856" s="40">
        <f t="shared" si="373"/>
        <v>610086</v>
      </c>
      <c r="AS856" s="40">
        <f t="shared" si="374"/>
        <v>44190</v>
      </c>
      <c r="AT856" s="40">
        <f t="shared" si="375"/>
        <v>85094.55</v>
      </c>
      <c r="AU856" s="40">
        <f t="shared" si="376"/>
        <v>557567</v>
      </c>
      <c r="AV856" s="46">
        <f t="shared" si="377"/>
        <v>610086</v>
      </c>
      <c r="AW856" s="40">
        <f>AX856-AV856</f>
        <v>0</v>
      </c>
      <c r="AX856" s="59">
        <f>IF(D856&gt;AV856,AV856+(D856-AV856),AV856)</f>
        <v>610086</v>
      </c>
    </row>
    <row r="857" spans="1:50" ht="15" customHeight="1" x14ac:dyDescent="0.25">
      <c r="A857" s="51">
        <v>87</v>
      </c>
      <c r="B857" s="51">
        <v>200</v>
      </c>
      <c r="C857" s="52" t="s">
        <v>117</v>
      </c>
      <c r="D857" s="39">
        <v>742315</v>
      </c>
      <c r="E857" s="40">
        <v>0</v>
      </c>
      <c r="F857" s="41">
        <v>1795</v>
      </c>
      <c r="G857" s="40">
        <v>1715</v>
      </c>
      <c r="H857" s="42">
        <v>2.048</v>
      </c>
      <c r="I857" s="41">
        <v>965</v>
      </c>
      <c r="J857" s="43">
        <f t="shared" si="352"/>
        <v>0.56269999999999998</v>
      </c>
      <c r="K857" s="41">
        <v>313</v>
      </c>
      <c r="L857" s="41">
        <v>912</v>
      </c>
      <c r="M857" s="41">
        <v>254</v>
      </c>
      <c r="N857" s="41">
        <f t="shared" si="351"/>
        <v>34.3202</v>
      </c>
      <c r="O857" s="41">
        <f t="shared" si="353"/>
        <v>27.850899999999999</v>
      </c>
      <c r="P857" s="41">
        <v>2147</v>
      </c>
      <c r="Q857" s="41">
        <v>2143</v>
      </c>
      <c r="R857" s="41">
        <v>1826</v>
      </c>
      <c r="S857" s="41">
        <v>1903</v>
      </c>
      <c r="T857" s="53">
        <v>1795</v>
      </c>
      <c r="U857" s="53">
        <f t="shared" si="354"/>
        <v>2147</v>
      </c>
      <c r="V857" s="44">
        <f t="shared" si="355"/>
        <v>20.12</v>
      </c>
      <c r="W857" s="54">
        <v>674107</v>
      </c>
      <c r="X857" s="55">
        <v>844034</v>
      </c>
      <c r="Y857" s="41">
        <v>2.2010924374939189</v>
      </c>
      <c r="Z857" s="41">
        <f t="shared" si="356"/>
        <v>815.50409999999999</v>
      </c>
      <c r="AA857" s="41">
        <f t="shared" si="357"/>
        <v>0</v>
      </c>
      <c r="AB857" s="41">
        <f t="shared" si="358"/>
        <v>0.426315</v>
      </c>
      <c r="AC857" s="41" t="str">
        <f t="shared" si="359"/>
        <v/>
      </c>
      <c r="AD857" s="41" t="str">
        <f t="shared" si="360"/>
        <v/>
      </c>
      <c r="AE857" s="41">
        <f t="shared" si="361"/>
        <v>1002.705</v>
      </c>
      <c r="AF857" s="41">
        <f t="shared" si="362"/>
        <v>630</v>
      </c>
      <c r="AG857" s="41">
        <f t="shared" si="363"/>
        <v>0</v>
      </c>
      <c r="AH857" s="41" t="str">
        <f t="shared" si="364"/>
        <v/>
      </c>
      <c r="AI857" s="41" t="str">
        <f t="shared" si="365"/>
        <v/>
      </c>
      <c r="AJ857" s="41" t="str">
        <f t="shared" si="366"/>
        <v/>
      </c>
      <c r="AK857" s="41" t="str">
        <f t="shared" si="367"/>
        <v/>
      </c>
      <c r="AL857" s="44">
        <f t="shared" si="368"/>
        <v>630</v>
      </c>
      <c r="AM857" s="44">
        <f t="shared" si="369"/>
        <v>712.55</v>
      </c>
      <c r="AN857" s="40">
        <f t="shared" si="370"/>
        <v>934641</v>
      </c>
      <c r="AO857" s="45">
        <f t="shared" si="371"/>
        <v>2.8574476651868366E-2</v>
      </c>
      <c r="AP857" s="40">
        <f t="shared" si="372"/>
        <v>5495.6147965472355</v>
      </c>
      <c r="AQ857" s="41">
        <v>0</v>
      </c>
      <c r="AR857" s="40">
        <f t="shared" si="373"/>
        <v>747811</v>
      </c>
      <c r="AS857" s="40">
        <f t="shared" si="374"/>
        <v>17150</v>
      </c>
      <c r="AT857" s="40">
        <f t="shared" si="375"/>
        <v>42201.700000000004</v>
      </c>
      <c r="AU857" s="40">
        <f t="shared" si="376"/>
        <v>725165</v>
      </c>
      <c r="AV857" s="46">
        <f t="shared" si="377"/>
        <v>747811</v>
      </c>
      <c r="AW857" s="40">
        <f>AX857-AV857</f>
        <v>0</v>
      </c>
      <c r="AX857" s="59">
        <f>IF(D857&gt;AV857,AV857+(D857-AV857),AV857)</f>
        <v>747811</v>
      </c>
    </row>
    <row r="858" spans="1:50" ht="15" customHeight="1" x14ac:dyDescent="0.25">
      <c r="A858" s="51">
        <v>87</v>
      </c>
      <c r="B858" s="51">
        <v>300</v>
      </c>
      <c r="C858" s="52" t="s">
        <v>141</v>
      </c>
      <c r="D858" s="39">
        <v>370218</v>
      </c>
      <c r="E858" s="40">
        <v>0</v>
      </c>
      <c r="F858" s="41">
        <v>863</v>
      </c>
      <c r="G858" s="40">
        <v>811</v>
      </c>
      <c r="H858" s="42">
        <v>2.1280000000000001</v>
      </c>
      <c r="I858" s="41">
        <v>224</v>
      </c>
      <c r="J858" s="43">
        <f t="shared" si="352"/>
        <v>0.2762</v>
      </c>
      <c r="K858" s="41">
        <v>201</v>
      </c>
      <c r="L858" s="41">
        <v>455</v>
      </c>
      <c r="M858" s="41">
        <v>155</v>
      </c>
      <c r="N858" s="41">
        <f t="shared" si="351"/>
        <v>44.175799999999995</v>
      </c>
      <c r="O858" s="41">
        <f t="shared" si="353"/>
        <v>34.065899999999999</v>
      </c>
      <c r="P858" s="41">
        <v>1084</v>
      </c>
      <c r="Q858" s="41">
        <v>1171</v>
      </c>
      <c r="R858" s="41">
        <v>924</v>
      </c>
      <c r="S858" s="41">
        <v>944</v>
      </c>
      <c r="T858" s="57">
        <v>863</v>
      </c>
      <c r="U858" s="53">
        <f t="shared" si="354"/>
        <v>1171</v>
      </c>
      <c r="V858" s="44">
        <f t="shared" si="355"/>
        <v>30.74</v>
      </c>
      <c r="W858" s="54">
        <v>346668</v>
      </c>
      <c r="X858" s="55">
        <v>423367</v>
      </c>
      <c r="Y858" s="41">
        <v>1.0931069950903247</v>
      </c>
      <c r="Z858" s="41">
        <f t="shared" si="356"/>
        <v>789.49270000000001</v>
      </c>
      <c r="AA858" s="41">
        <f t="shared" si="357"/>
        <v>0</v>
      </c>
      <c r="AB858" s="41">
        <f t="shared" si="358"/>
        <v>0.426315</v>
      </c>
      <c r="AC858" s="41" t="str">
        <f t="shared" si="359"/>
        <v/>
      </c>
      <c r="AD858" s="41" t="str">
        <f t="shared" si="360"/>
        <v/>
      </c>
      <c r="AE858" s="41">
        <f t="shared" si="361"/>
        <v>670.93700000000001</v>
      </c>
      <c r="AF858" s="41">
        <f t="shared" si="362"/>
        <v>630</v>
      </c>
      <c r="AG858" s="41">
        <f t="shared" si="363"/>
        <v>0</v>
      </c>
      <c r="AH858" s="41" t="str">
        <f t="shared" si="364"/>
        <v/>
      </c>
      <c r="AI858" s="41" t="str">
        <f t="shared" si="365"/>
        <v/>
      </c>
      <c r="AJ858" s="41" t="str">
        <f t="shared" si="366"/>
        <v/>
      </c>
      <c r="AK858" s="41" t="str">
        <f t="shared" si="367"/>
        <v/>
      </c>
      <c r="AL858" s="44">
        <f t="shared" si="368"/>
        <v>630</v>
      </c>
      <c r="AM858" s="44">
        <f t="shared" si="369"/>
        <v>712.55</v>
      </c>
      <c r="AN858" s="40">
        <f t="shared" si="370"/>
        <v>430088</v>
      </c>
      <c r="AO858" s="45">
        <f t="shared" si="371"/>
        <v>2.8574476651868366E-2</v>
      </c>
      <c r="AP858" s="40">
        <f t="shared" si="372"/>
        <v>1710.7539171473591</v>
      </c>
      <c r="AQ858" s="41">
        <v>0</v>
      </c>
      <c r="AR858" s="40">
        <f t="shared" si="373"/>
        <v>371929</v>
      </c>
      <c r="AS858" s="40">
        <f t="shared" si="374"/>
        <v>8110</v>
      </c>
      <c r="AT858" s="40">
        <f t="shared" si="375"/>
        <v>21168.350000000002</v>
      </c>
      <c r="AU858" s="40">
        <f t="shared" si="376"/>
        <v>362108</v>
      </c>
      <c r="AV858" s="46">
        <f t="shared" si="377"/>
        <v>371929</v>
      </c>
      <c r="AW858" s="40">
        <f>AX858-AV858</f>
        <v>0</v>
      </c>
      <c r="AX858" s="59">
        <f>IF(D858&gt;AV858,AV858+(D858-AV858),AV858)</f>
        <v>371929</v>
      </c>
    </row>
    <row r="859" spans="1:50" ht="15" customHeight="1" x14ac:dyDescent="0.25">
      <c r="A859" s="51">
        <v>87</v>
      </c>
      <c r="B859" s="51">
        <v>400</v>
      </c>
      <c r="C859" s="52" t="s">
        <v>223</v>
      </c>
      <c r="D859" s="39">
        <v>79120</v>
      </c>
      <c r="E859" s="40">
        <v>0</v>
      </c>
      <c r="F859" s="41">
        <v>278</v>
      </c>
      <c r="G859" s="40">
        <v>255</v>
      </c>
      <c r="H859" s="42">
        <v>2.383</v>
      </c>
      <c r="I859" s="41">
        <v>139</v>
      </c>
      <c r="J859" s="43">
        <f t="shared" si="352"/>
        <v>0.54510000000000003</v>
      </c>
      <c r="K859" s="41">
        <v>69</v>
      </c>
      <c r="L859" s="41">
        <v>146</v>
      </c>
      <c r="M859" s="41">
        <v>39</v>
      </c>
      <c r="N859" s="41">
        <f t="shared" si="351"/>
        <v>47.260300000000001</v>
      </c>
      <c r="O859" s="41">
        <f t="shared" si="353"/>
        <v>26.712299999999999</v>
      </c>
      <c r="P859" s="41">
        <v>356</v>
      </c>
      <c r="Q859" s="41">
        <v>334</v>
      </c>
      <c r="R859" s="41">
        <v>304</v>
      </c>
      <c r="S859" s="41">
        <v>278</v>
      </c>
      <c r="T859" s="57">
        <v>278</v>
      </c>
      <c r="U859" s="53">
        <f t="shared" si="354"/>
        <v>356</v>
      </c>
      <c r="V859" s="44">
        <f t="shared" si="355"/>
        <v>28.37</v>
      </c>
      <c r="W859" s="54">
        <v>79538</v>
      </c>
      <c r="X859" s="55">
        <v>160006</v>
      </c>
      <c r="Y859" s="41">
        <v>1.0118950358071157</v>
      </c>
      <c r="Z859" s="41">
        <f t="shared" si="356"/>
        <v>274.7321</v>
      </c>
      <c r="AA859" s="41">
        <f t="shared" si="357"/>
        <v>0</v>
      </c>
      <c r="AB859" s="41">
        <f t="shared" si="358"/>
        <v>0.426315</v>
      </c>
      <c r="AC859" s="41" t="str">
        <f t="shared" si="359"/>
        <v/>
      </c>
      <c r="AD859" s="41" t="str">
        <f t="shared" si="360"/>
        <v/>
      </c>
      <c r="AE859" s="41">
        <f t="shared" si="361"/>
        <v>466.88499999999999</v>
      </c>
      <c r="AF859" s="41">
        <f t="shared" si="362"/>
        <v>466.88499999999999</v>
      </c>
      <c r="AG859" s="41">
        <f t="shared" si="363"/>
        <v>0</v>
      </c>
      <c r="AH859" s="41" t="str">
        <f t="shared" si="364"/>
        <v/>
      </c>
      <c r="AI859" s="41" t="str">
        <f t="shared" si="365"/>
        <v/>
      </c>
      <c r="AJ859" s="41" t="str">
        <f t="shared" si="366"/>
        <v/>
      </c>
      <c r="AK859" s="41" t="str">
        <f t="shared" si="367"/>
        <v/>
      </c>
      <c r="AL859" s="44">
        <f t="shared" si="368"/>
        <v>466.89</v>
      </c>
      <c r="AM859" s="44">
        <f t="shared" si="369"/>
        <v>528.07000000000005</v>
      </c>
      <c r="AN859" s="40">
        <f t="shared" si="370"/>
        <v>100750</v>
      </c>
      <c r="AO859" s="45">
        <f t="shared" si="371"/>
        <v>2.8574476651868366E-2</v>
      </c>
      <c r="AP859" s="40">
        <f t="shared" si="372"/>
        <v>618.06592997991277</v>
      </c>
      <c r="AQ859" s="41">
        <v>0</v>
      </c>
      <c r="AR859" s="40">
        <f t="shared" si="373"/>
        <v>79738</v>
      </c>
      <c r="AS859" s="40">
        <f t="shared" si="374"/>
        <v>2550</v>
      </c>
      <c r="AT859" s="40">
        <f t="shared" si="375"/>
        <v>8000.3</v>
      </c>
      <c r="AU859" s="40">
        <f t="shared" si="376"/>
        <v>76570</v>
      </c>
      <c r="AV859" s="46">
        <f t="shared" si="377"/>
        <v>79738</v>
      </c>
      <c r="AW859" s="40">
        <f>AX859-AV859</f>
        <v>0</v>
      </c>
      <c r="AX859" s="59">
        <f>IF(D859&gt;AV859,AV859+(D859-AV859),AV859)</f>
        <v>79738</v>
      </c>
    </row>
    <row r="860" spans="1:50" ht="15" customHeight="1" x14ac:dyDescent="0.25">
      <c r="A860" s="51">
        <v>87</v>
      </c>
      <c r="B860" s="51">
        <v>600</v>
      </c>
      <c r="C860" s="52" t="s">
        <v>335</v>
      </c>
      <c r="D860" s="39">
        <v>90236</v>
      </c>
      <c r="E860" s="40">
        <v>0</v>
      </c>
      <c r="F860" s="41">
        <v>304</v>
      </c>
      <c r="G860" s="40">
        <v>273</v>
      </c>
      <c r="H860" s="42">
        <v>2.758</v>
      </c>
      <c r="I860" s="41">
        <v>14</v>
      </c>
      <c r="J860" s="43">
        <f t="shared" si="352"/>
        <v>5.1299999999999998E-2</v>
      </c>
      <c r="K860" s="41">
        <v>85</v>
      </c>
      <c r="L860" s="41">
        <v>175</v>
      </c>
      <c r="M860" s="41">
        <v>38</v>
      </c>
      <c r="N860" s="41">
        <f t="shared" si="351"/>
        <v>48.571399999999997</v>
      </c>
      <c r="O860" s="41">
        <f t="shared" si="353"/>
        <v>21.714300000000001</v>
      </c>
      <c r="P860" s="41">
        <v>265</v>
      </c>
      <c r="Q860" s="41">
        <v>265</v>
      </c>
      <c r="R860" s="41">
        <v>246</v>
      </c>
      <c r="S860" s="41">
        <v>323</v>
      </c>
      <c r="T860" s="57">
        <v>304</v>
      </c>
      <c r="U860" s="53">
        <f t="shared" si="354"/>
        <v>323</v>
      </c>
      <c r="V860" s="44">
        <f t="shared" si="355"/>
        <v>15.48</v>
      </c>
      <c r="W860" s="54">
        <v>53148</v>
      </c>
      <c r="X860" s="55">
        <v>128764</v>
      </c>
      <c r="Y860" s="41">
        <v>0.25004440175012393</v>
      </c>
      <c r="Z860" s="41">
        <f t="shared" si="356"/>
        <v>1215.7841000000001</v>
      </c>
      <c r="AA860" s="41">
        <f t="shared" si="357"/>
        <v>0</v>
      </c>
      <c r="AB860" s="41">
        <f t="shared" si="358"/>
        <v>0.426315</v>
      </c>
      <c r="AC860" s="41" t="str">
        <f t="shared" si="359"/>
        <v/>
      </c>
      <c r="AD860" s="41" t="str">
        <f t="shared" si="360"/>
        <v/>
      </c>
      <c r="AE860" s="41">
        <f t="shared" si="361"/>
        <v>473.49099999999999</v>
      </c>
      <c r="AF860" s="41">
        <f t="shared" si="362"/>
        <v>473.49099999999999</v>
      </c>
      <c r="AG860" s="41">
        <f t="shared" si="363"/>
        <v>0</v>
      </c>
      <c r="AH860" s="41" t="str">
        <f t="shared" si="364"/>
        <v/>
      </c>
      <c r="AI860" s="41" t="str">
        <f t="shared" si="365"/>
        <v/>
      </c>
      <c r="AJ860" s="41" t="str">
        <f t="shared" si="366"/>
        <v/>
      </c>
      <c r="AK860" s="41" t="str">
        <f t="shared" si="367"/>
        <v/>
      </c>
      <c r="AL860" s="44">
        <f t="shared" si="368"/>
        <v>473.49</v>
      </c>
      <c r="AM860" s="44">
        <f t="shared" si="369"/>
        <v>535.53</v>
      </c>
      <c r="AN860" s="40">
        <f t="shared" si="370"/>
        <v>123542</v>
      </c>
      <c r="AO860" s="45">
        <f t="shared" si="371"/>
        <v>2.8574476651868366E-2</v>
      </c>
      <c r="AP860" s="40">
        <f t="shared" si="372"/>
        <v>951.70151936712784</v>
      </c>
      <c r="AQ860" s="41">
        <v>0</v>
      </c>
      <c r="AR860" s="40">
        <f t="shared" si="373"/>
        <v>91188</v>
      </c>
      <c r="AS860" s="40">
        <f t="shared" si="374"/>
        <v>2730</v>
      </c>
      <c r="AT860" s="40">
        <f t="shared" si="375"/>
        <v>6438.2000000000007</v>
      </c>
      <c r="AU860" s="40">
        <f t="shared" si="376"/>
        <v>87506</v>
      </c>
      <c r="AV860" s="46">
        <f t="shared" si="377"/>
        <v>91188</v>
      </c>
      <c r="AW860" s="40">
        <f>AX860-AV860</f>
        <v>0</v>
      </c>
      <c r="AX860" s="59">
        <f>IF(D860&gt;AV860,AV860+(D860-AV860),AV860)</f>
        <v>91188</v>
      </c>
    </row>
    <row r="861" spans="1:50" ht="15" customHeight="1" x14ac:dyDescent="0.25">
      <c r="A861" s="51">
        <v>87</v>
      </c>
      <c r="B861" s="51">
        <v>700</v>
      </c>
      <c r="C861" s="52" t="s">
        <v>348</v>
      </c>
      <c r="D861" s="39">
        <v>11916</v>
      </c>
      <c r="E861" s="40">
        <v>0</v>
      </c>
      <c r="F861" s="41">
        <v>63</v>
      </c>
      <c r="G861" s="40">
        <v>61</v>
      </c>
      <c r="H861" s="42">
        <v>2.1789999999999998</v>
      </c>
      <c r="I861" s="47">
        <v>0</v>
      </c>
      <c r="J861" s="43">
        <f t="shared" si="352"/>
        <v>0</v>
      </c>
      <c r="K861" s="41">
        <v>14</v>
      </c>
      <c r="L861" s="41">
        <v>30</v>
      </c>
      <c r="M861" s="41">
        <v>11</v>
      </c>
      <c r="N861" s="41">
        <f t="shared" si="351"/>
        <v>46.666699999999999</v>
      </c>
      <c r="O861" s="41">
        <f t="shared" si="353"/>
        <v>36.666699999999999</v>
      </c>
      <c r="P861" s="41">
        <v>115</v>
      </c>
      <c r="Q861" s="41">
        <v>93</v>
      </c>
      <c r="R861" s="41">
        <v>81</v>
      </c>
      <c r="S861" s="41">
        <v>64</v>
      </c>
      <c r="T861" s="57">
        <v>63</v>
      </c>
      <c r="U861" s="53">
        <f t="shared" si="354"/>
        <v>115</v>
      </c>
      <c r="V861" s="44">
        <f t="shared" si="355"/>
        <v>46.96</v>
      </c>
      <c r="W861" s="54">
        <v>35382</v>
      </c>
      <c r="X861" s="55">
        <v>14002</v>
      </c>
      <c r="Y861" s="41">
        <v>0.75405484504175313</v>
      </c>
      <c r="Z861" s="41">
        <f t="shared" si="356"/>
        <v>83.548299999999998</v>
      </c>
      <c r="AA861" s="41">
        <f t="shared" si="357"/>
        <v>0</v>
      </c>
      <c r="AB861" s="41">
        <f t="shared" si="358"/>
        <v>0.426315</v>
      </c>
      <c r="AC861" s="41" t="str">
        <f t="shared" si="359"/>
        <v/>
      </c>
      <c r="AD861" s="41" t="str">
        <f t="shared" si="360"/>
        <v/>
      </c>
      <c r="AE861" s="41">
        <f t="shared" si="361"/>
        <v>410</v>
      </c>
      <c r="AF861" s="41">
        <f t="shared" si="362"/>
        <v>410</v>
      </c>
      <c r="AG861" s="41">
        <f t="shared" si="363"/>
        <v>0</v>
      </c>
      <c r="AH861" s="41" t="str">
        <f t="shared" si="364"/>
        <v/>
      </c>
      <c r="AI861" s="41" t="str">
        <f t="shared" si="365"/>
        <v/>
      </c>
      <c r="AJ861" s="41" t="str">
        <f t="shared" si="366"/>
        <v/>
      </c>
      <c r="AK861" s="41" t="str">
        <f t="shared" si="367"/>
        <v/>
      </c>
      <c r="AL861" s="44">
        <f t="shared" si="368"/>
        <v>410</v>
      </c>
      <c r="AM861" s="44">
        <f t="shared" si="369"/>
        <v>463.72</v>
      </c>
      <c r="AN861" s="40">
        <f t="shared" si="370"/>
        <v>13203</v>
      </c>
      <c r="AO861" s="45">
        <f t="shared" si="371"/>
        <v>2.8574476651868366E-2</v>
      </c>
      <c r="AP861" s="40">
        <f t="shared" si="372"/>
        <v>36.775351450954588</v>
      </c>
      <c r="AQ861" s="41">
        <v>0</v>
      </c>
      <c r="AR861" s="40">
        <f t="shared" si="373"/>
        <v>11953</v>
      </c>
      <c r="AS861" s="40">
        <f t="shared" si="374"/>
        <v>610</v>
      </c>
      <c r="AT861" s="40">
        <f t="shared" si="375"/>
        <v>700.1</v>
      </c>
      <c r="AU861" s="40">
        <f t="shared" si="376"/>
        <v>11306</v>
      </c>
      <c r="AV861" s="46">
        <f t="shared" si="377"/>
        <v>11953</v>
      </c>
      <c r="AW861" s="40">
        <f>AX861-AV861</f>
        <v>0</v>
      </c>
      <c r="AX861" s="59">
        <f>IF(D861&gt;AV861,AV861+(D861-AV861),AV861)</f>
        <v>11953</v>
      </c>
    </row>
    <row r="862" spans="1:50" ht="15" customHeight="1" x14ac:dyDescent="0.25">
      <c r="A862" s="51">
        <v>87</v>
      </c>
      <c r="B862" s="51">
        <v>800</v>
      </c>
      <c r="C862" s="52" t="s">
        <v>627</v>
      </c>
      <c r="D862" s="39">
        <v>28137</v>
      </c>
      <c r="E862" s="40">
        <v>0</v>
      </c>
      <c r="F862" s="41">
        <v>183</v>
      </c>
      <c r="G862" s="40">
        <v>174</v>
      </c>
      <c r="H862" s="42">
        <v>2.0710000000000002</v>
      </c>
      <c r="I862" s="41">
        <v>65</v>
      </c>
      <c r="J862" s="43">
        <f t="shared" si="352"/>
        <v>0.37359999999999999</v>
      </c>
      <c r="K862" s="41">
        <v>50</v>
      </c>
      <c r="L862" s="41">
        <v>103</v>
      </c>
      <c r="M862" s="41">
        <v>26</v>
      </c>
      <c r="N862" s="41">
        <f t="shared" si="351"/>
        <v>48.543700000000001</v>
      </c>
      <c r="O862" s="41">
        <f t="shared" si="353"/>
        <v>25.242700000000003</v>
      </c>
      <c r="P862" s="41">
        <v>207</v>
      </c>
      <c r="Q862" s="41">
        <v>211</v>
      </c>
      <c r="R862" s="41">
        <v>210</v>
      </c>
      <c r="S862" s="41">
        <v>190</v>
      </c>
      <c r="T862" s="57">
        <v>183</v>
      </c>
      <c r="U862" s="53">
        <f t="shared" si="354"/>
        <v>211</v>
      </c>
      <c r="V862" s="44">
        <f t="shared" si="355"/>
        <v>17.54</v>
      </c>
      <c r="W862" s="54">
        <v>136316</v>
      </c>
      <c r="X862" s="55">
        <v>57348</v>
      </c>
      <c r="Y862" s="41">
        <v>2.2886662023144511</v>
      </c>
      <c r="Z862" s="41">
        <f t="shared" si="356"/>
        <v>79.959199999999996</v>
      </c>
      <c r="AA862" s="41">
        <f t="shared" si="357"/>
        <v>0</v>
      </c>
      <c r="AB862" s="41">
        <f t="shared" si="358"/>
        <v>0.426315</v>
      </c>
      <c r="AC862" s="41" t="str">
        <f t="shared" si="359"/>
        <v/>
      </c>
      <c r="AD862" s="41" t="str">
        <f t="shared" si="360"/>
        <v/>
      </c>
      <c r="AE862" s="41">
        <f t="shared" si="361"/>
        <v>437.15800000000002</v>
      </c>
      <c r="AF862" s="41">
        <f t="shared" si="362"/>
        <v>437.15800000000002</v>
      </c>
      <c r="AG862" s="41">
        <f t="shared" si="363"/>
        <v>0</v>
      </c>
      <c r="AH862" s="41" t="str">
        <f t="shared" si="364"/>
        <v/>
      </c>
      <c r="AI862" s="41" t="str">
        <f t="shared" si="365"/>
        <v/>
      </c>
      <c r="AJ862" s="41" t="str">
        <f t="shared" si="366"/>
        <v/>
      </c>
      <c r="AK862" s="41" t="str">
        <f t="shared" si="367"/>
        <v/>
      </c>
      <c r="AL862" s="44">
        <f t="shared" si="368"/>
        <v>437.16</v>
      </c>
      <c r="AM862" s="44">
        <f t="shared" si="369"/>
        <v>494.44</v>
      </c>
      <c r="AN862" s="40">
        <f t="shared" si="370"/>
        <v>27919</v>
      </c>
      <c r="AO862" s="45">
        <f t="shared" si="371"/>
        <v>2.8574476651868366E-2</v>
      </c>
      <c r="AP862" s="40">
        <f t="shared" si="372"/>
        <v>-6.2292359101073043</v>
      </c>
      <c r="AQ862" s="41">
        <v>0</v>
      </c>
      <c r="AR862" s="40">
        <f t="shared" si="373"/>
        <v>27919</v>
      </c>
      <c r="AS862" s="40">
        <f t="shared" si="374"/>
        <v>1740</v>
      </c>
      <c r="AT862" s="40">
        <f t="shared" si="375"/>
        <v>2867.4</v>
      </c>
      <c r="AU862" s="40">
        <f t="shared" si="376"/>
        <v>26397</v>
      </c>
      <c r="AV862" s="46">
        <f t="shared" si="377"/>
        <v>27919</v>
      </c>
      <c r="AW862" s="40">
        <f>AX862-AV862</f>
        <v>218</v>
      </c>
      <c r="AX862" s="59">
        <f>IF(D862&gt;AV862,AV862+(D862-AV862),AV862)</f>
        <v>28137</v>
      </c>
    </row>
    <row r="863" spans="1:50" ht="15" customHeight="1" x14ac:dyDescent="0.25">
      <c r="A863" s="51">
        <v>87</v>
      </c>
      <c r="B863" s="51">
        <v>900</v>
      </c>
      <c r="C863" s="52" t="s">
        <v>725</v>
      </c>
      <c r="D863" s="39">
        <v>22489</v>
      </c>
      <c r="E863" s="40">
        <v>0</v>
      </c>
      <c r="F863" s="41">
        <v>100</v>
      </c>
      <c r="G863" s="40">
        <v>91</v>
      </c>
      <c r="H863" s="42">
        <v>1.978</v>
      </c>
      <c r="I863" s="41">
        <v>22</v>
      </c>
      <c r="J863" s="43">
        <f t="shared" si="352"/>
        <v>0.24179999999999999</v>
      </c>
      <c r="K863" s="41">
        <v>6</v>
      </c>
      <c r="L863" s="41">
        <v>74</v>
      </c>
      <c r="M863" s="41">
        <v>38</v>
      </c>
      <c r="N863" s="41">
        <f t="shared" si="351"/>
        <v>8.1081000000000003</v>
      </c>
      <c r="O863" s="41">
        <f t="shared" si="353"/>
        <v>51.351400000000005</v>
      </c>
      <c r="P863" s="41">
        <v>153</v>
      </c>
      <c r="Q863" s="41">
        <v>147</v>
      </c>
      <c r="R863" s="41">
        <v>111</v>
      </c>
      <c r="S863" s="41">
        <v>106</v>
      </c>
      <c r="T863" s="57">
        <v>100</v>
      </c>
      <c r="U863" s="53">
        <f t="shared" si="354"/>
        <v>153</v>
      </c>
      <c r="V863" s="44">
        <f t="shared" si="355"/>
        <v>40.520000000000003</v>
      </c>
      <c r="W863" s="54">
        <v>21251</v>
      </c>
      <c r="X863" s="55">
        <v>13127</v>
      </c>
      <c r="Y863" s="41">
        <v>0.2627826847074195</v>
      </c>
      <c r="Z863" s="41">
        <f t="shared" si="356"/>
        <v>380.54259999999999</v>
      </c>
      <c r="AA863" s="41">
        <f t="shared" si="357"/>
        <v>0</v>
      </c>
      <c r="AB863" s="41">
        <f t="shared" si="358"/>
        <v>0.426315</v>
      </c>
      <c r="AC863" s="41" t="str">
        <f t="shared" si="359"/>
        <v/>
      </c>
      <c r="AD863" s="41" t="str">
        <f t="shared" si="360"/>
        <v/>
      </c>
      <c r="AE863" s="41">
        <f t="shared" si="361"/>
        <v>410</v>
      </c>
      <c r="AF863" s="41">
        <f t="shared" si="362"/>
        <v>410</v>
      </c>
      <c r="AG863" s="41">
        <f t="shared" si="363"/>
        <v>0</v>
      </c>
      <c r="AH863" s="41" t="str">
        <f t="shared" si="364"/>
        <v/>
      </c>
      <c r="AI863" s="41" t="str">
        <f t="shared" si="365"/>
        <v/>
      </c>
      <c r="AJ863" s="41" t="str">
        <f t="shared" si="366"/>
        <v/>
      </c>
      <c r="AK863" s="41" t="str">
        <f t="shared" si="367"/>
        <v/>
      </c>
      <c r="AL863" s="44">
        <f t="shared" si="368"/>
        <v>410</v>
      </c>
      <c r="AM863" s="44">
        <f t="shared" si="369"/>
        <v>463.72</v>
      </c>
      <c r="AN863" s="40">
        <f t="shared" si="370"/>
        <v>33139</v>
      </c>
      <c r="AO863" s="45">
        <f t="shared" si="371"/>
        <v>2.8574476651868366E-2</v>
      </c>
      <c r="AP863" s="40">
        <f t="shared" si="372"/>
        <v>304.31817634239809</v>
      </c>
      <c r="AQ863" s="41">
        <v>0</v>
      </c>
      <c r="AR863" s="40">
        <f t="shared" si="373"/>
        <v>22793</v>
      </c>
      <c r="AS863" s="40">
        <f t="shared" si="374"/>
        <v>910</v>
      </c>
      <c r="AT863" s="40">
        <f t="shared" si="375"/>
        <v>656.35</v>
      </c>
      <c r="AU863" s="40">
        <f t="shared" si="376"/>
        <v>21833</v>
      </c>
      <c r="AV863" s="46">
        <f t="shared" si="377"/>
        <v>22793</v>
      </c>
      <c r="AW863" s="40">
        <f>AX863-AV863</f>
        <v>0</v>
      </c>
      <c r="AX863" s="59">
        <f>IF(D863&gt;AV863,AV863+(D863-AV863),AV863)</f>
        <v>22793</v>
      </c>
    </row>
    <row r="864" spans="1:50" ht="15" customHeight="1" x14ac:dyDescent="0.25">
      <c r="A864" s="51">
        <v>87</v>
      </c>
      <c r="B864" s="51">
        <v>1100</v>
      </c>
      <c r="C864" s="52" t="s">
        <v>839</v>
      </c>
      <c r="D864" s="39">
        <v>131413</v>
      </c>
      <c r="E864" s="40">
        <v>0</v>
      </c>
      <c r="F864" s="41">
        <v>439</v>
      </c>
      <c r="G864" s="40">
        <v>413</v>
      </c>
      <c r="H864" s="42">
        <v>2.36</v>
      </c>
      <c r="I864" s="41">
        <v>66</v>
      </c>
      <c r="J864" s="43">
        <f t="shared" si="352"/>
        <v>0.1598</v>
      </c>
      <c r="K864" s="41">
        <v>87</v>
      </c>
      <c r="L864" s="41">
        <v>213</v>
      </c>
      <c r="M864" s="41">
        <v>74</v>
      </c>
      <c r="N864" s="41">
        <f t="shared" si="351"/>
        <v>40.845100000000002</v>
      </c>
      <c r="O864" s="41">
        <f t="shared" si="353"/>
        <v>34.741799999999998</v>
      </c>
      <c r="P864" s="41">
        <v>418</v>
      </c>
      <c r="Q864" s="41">
        <v>420</v>
      </c>
      <c r="R864" s="41">
        <v>406</v>
      </c>
      <c r="S864" s="41">
        <v>436</v>
      </c>
      <c r="T864" s="57">
        <v>439</v>
      </c>
      <c r="U864" s="53">
        <f t="shared" si="354"/>
        <v>439</v>
      </c>
      <c r="V864" s="44">
        <f t="shared" si="355"/>
        <v>5.92</v>
      </c>
      <c r="W864" s="54">
        <v>159453</v>
      </c>
      <c r="X864" s="55">
        <v>176753</v>
      </c>
      <c r="Y864" s="41">
        <v>0.80639253927045218</v>
      </c>
      <c r="Z864" s="41">
        <f t="shared" si="356"/>
        <v>544.3999</v>
      </c>
      <c r="AA864" s="41">
        <f t="shared" si="357"/>
        <v>0</v>
      </c>
      <c r="AB864" s="41">
        <f t="shared" si="358"/>
        <v>0.426315</v>
      </c>
      <c r="AC864" s="41" t="str">
        <f t="shared" si="359"/>
        <v/>
      </c>
      <c r="AD864" s="41" t="str">
        <f t="shared" si="360"/>
        <v/>
      </c>
      <c r="AE864" s="41">
        <f t="shared" si="361"/>
        <v>524.87099999999998</v>
      </c>
      <c r="AF864" s="41">
        <f t="shared" si="362"/>
        <v>524.87099999999998</v>
      </c>
      <c r="AG864" s="41">
        <f t="shared" si="363"/>
        <v>0</v>
      </c>
      <c r="AH864" s="41" t="str">
        <f t="shared" si="364"/>
        <v/>
      </c>
      <c r="AI864" s="41" t="str">
        <f t="shared" si="365"/>
        <v/>
      </c>
      <c r="AJ864" s="41" t="str">
        <f t="shared" si="366"/>
        <v/>
      </c>
      <c r="AK864" s="41" t="str">
        <f t="shared" si="367"/>
        <v/>
      </c>
      <c r="AL864" s="44">
        <f t="shared" si="368"/>
        <v>524.87</v>
      </c>
      <c r="AM864" s="44">
        <f t="shared" si="369"/>
        <v>593.65</v>
      </c>
      <c r="AN864" s="40">
        <f t="shared" si="370"/>
        <v>177200</v>
      </c>
      <c r="AO864" s="45">
        <f t="shared" si="371"/>
        <v>2.8574476651868366E-2</v>
      </c>
      <c r="AP864" s="40">
        <f t="shared" si="372"/>
        <v>1308.3395624590969</v>
      </c>
      <c r="AQ864" s="41">
        <v>0</v>
      </c>
      <c r="AR864" s="40">
        <f t="shared" si="373"/>
        <v>132721</v>
      </c>
      <c r="AS864" s="40">
        <f t="shared" si="374"/>
        <v>4130</v>
      </c>
      <c r="AT864" s="40">
        <f t="shared" si="375"/>
        <v>8837.65</v>
      </c>
      <c r="AU864" s="40">
        <f t="shared" si="376"/>
        <v>127283</v>
      </c>
      <c r="AV864" s="46">
        <f t="shared" si="377"/>
        <v>132721</v>
      </c>
      <c r="AW864" s="40">
        <f>AX864-AV864</f>
        <v>0</v>
      </c>
      <c r="AX864" s="59">
        <f>IF(D864&gt;AV864,AV864+(D864-AV864),AV864)</f>
        <v>132721</v>
      </c>
    </row>
    <row r="865" spans="1:50" ht="15" customHeight="1" x14ac:dyDescent="0.25">
      <c r="A865" s="51">
        <v>87</v>
      </c>
      <c r="B865" s="51">
        <v>7000</v>
      </c>
      <c r="C865" s="52" t="s">
        <v>313</v>
      </c>
      <c r="D865" s="39">
        <v>1061415</v>
      </c>
      <c r="E865" s="40">
        <v>0</v>
      </c>
      <c r="F865" s="41">
        <v>2897</v>
      </c>
      <c r="G865" s="40">
        <v>2747</v>
      </c>
      <c r="H865" s="42">
        <v>2.0819999999999999</v>
      </c>
      <c r="I865" s="41">
        <v>1417</v>
      </c>
      <c r="J865" s="43">
        <f t="shared" si="352"/>
        <v>0.51580000000000004</v>
      </c>
      <c r="K865" s="41">
        <v>224</v>
      </c>
      <c r="L865" s="41">
        <v>1312</v>
      </c>
      <c r="M865" s="41">
        <v>356</v>
      </c>
      <c r="N865" s="41">
        <f t="shared" si="351"/>
        <v>17.0732</v>
      </c>
      <c r="O865" s="41">
        <f t="shared" si="353"/>
        <v>27.1341</v>
      </c>
      <c r="P865" s="41">
        <v>3225</v>
      </c>
      <c r="Q865" s="41">
        <v>3451</v>
      </c>
      <c r="R865" s="41">
        <v>3083</v>
      </c>
      <c r="S865" s="41">
        <v>3070</v>
      </c>
      <c r="T865" s="53">
        <v>2897</v>
      </c>
      <c r="U865" s="53">
        <f t="shared" si="354"/>
        <v>3451</v>
      </c>
      <c r="V865" s="44">
        <f t="shared" si="355"/>
        <v>20.399999999999999</v>
      </c>
      <c r="W865" s="54">
        <v>1852376</v>
      </c>
      <c r="X865" s="55">
        <v>2035028</v>
      </c>
      <c r="Y865" s="41">
        <v>3.8142273246053651</v>
      </c>
      <c r="Z865" s="41">
        <f t="shared" si="356"/>
        <v>759.52470000000005</v>
      </c>
      <c r="AA865" s="41">
        <f t="shared" si="357"/>
        <v>0</v>
      </c>
      <c r="AB865" s="41">
        <f t="shared" si="358"/>
        <v>0.426315</v>
      </c>
      <c r="AC865" s="41">
        <f t="shared" si="359"/>
        <v>0.49399999999999999</v>
      </c>
      <c r="AD865" s="41" t="str">
        <f t="shared" si="360"/>
        <v/>
      </c>
      <c r="AE865" s="41" t="str">
        <f t="shared" si="361"/>
        <v/>
      </c>
      <c r="AF865" s="41" t="str">
        <f t="shared" si="362"/>
        <v/>
      </c>
      <c r="AG865" s="41">
        <f t="shared" si="363"/>
        <v>957.41378627999984</v>
      </c>
      <c r="AH865" s="41" t="str">
        <f t="shared" si="364"/>
        <v/>
      </c>
      <c r="AI865" s="41">
        <f t="shared" si="365"/>
        <v>791.74241042231995</v>
      </c>
      <c r="AJ865" s="41" t="str">
        <f t="shared" si="366"/>
        <v/>
      </c>
      <c r="AK865" s="41">
        <f t="shared" si="367"/>
        <v>1</v>
      </c>
      <c r="AL865" s="44">
        <f t="shared" si="368"/>
        <v>791.74</v>
      </c>
      <c r="AM865" s="44">
        <f t="shared" si="369"/>
        <v>895.48</v>
      </c>
      <c r="AN865" s="40">
        <f t="shared" si="370"/>
        <v>1670188</v>
      </c>
      <c r="AO865" s="45">
        <f t="shared" si="371"/>
        <v>2.8574476651868366E-2</v>
      </c>
      <c r="AP865" s="40">
        <f t="shared" si="372"/>
        <v>17395.369874787862</v>
      </c>
      <c r="AQ865" s="41">
        <v>0</v>
      </c>
      <c r="AR865" s="40">
        <f t="shared" si="373"/>
        <v>1078810</v>
      </c>
      <c r="AS865" s="40">
        <f t="shared" si="374"/>
        <v>27470</v>
      </c>
      <c r="AT865" s="40">
        <f t="shared" si="375"/>
        <v>101751.40000000001</v>
      </c>
      <c r="AU865" s="40">
        <f t="shared" si="376"/>
        <v>1033945</v>
      </c>
      <c r="AV865" s="46">
        <f t="shared" si="377"/>
        <v>1078810</v>
      </c>
      <c r="AW865" s="40">
        <f>AX865-AV865</f>
        <v>0</v>
      </c>
      <c r="AX865" s="59">
        <f>IF(D865&gt;AV865,AV865+(D865-AV865),AV865)</f>
        <v>1078810</v>
      </c>
    </row>
  </sheetData>
  <sortState xmlns:xlrd2="http://schemas.microsoft.com/office/spreadsheetml/2017/richdata2" ref="A12:AW865">
    <sortCondition ref="A12:A865"/>
    <sortCondition ref="B12:B865"/>
  </sortState>
  <mergeCells count="3">
    <mergeCell ref="AE1:AF1"/>
    <mergeCell ref="AK1:AL1"/>
    <mergeCell ref="AS1:AU1"/>
  </mergeCells>
  <pageMargins left="0.7" right="0.7" top="0.75" bottom="0.75" header="0.3" footer="0.3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LGA 2022</vt:lpstr>
    </vt:vector>
  </TitlesOfParts>
  <Company>Minnesota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Sparks</dc:creator>
  <cp:lastModifiedBy>Bill Sparks</cp:lastModifiedBy>
  <cp:lastPrinted>2013-07-29T13:53:01Z</cp:lastPrinted>
  <dcterms:created xsi:type="dcterms:W3CDTF">2013-07-29T13:01:41Z</dcterms:created>
  <dcterms:modified xsi:type="dcterms:W3CDTF">2021-07-20T14:16:39Z</dcterms:modified>
</cp:coreProperties>
</file>