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A779B7EE-5BB6-47DB-B124-DB3BCDF28621}" xr6:coauthVersionLast="47" xr6:coauthVersionMax="47" xr10:uidLastSave="{00000000-0000-0000-0000-000000000000}"/>
  <bookViews>
    <workbookView xWindow="-26820" yWindow="750" windowWidth="23250" windowHeight="12390" xr2:uid="{00000000-000D-0000-FFFF-FFFF00000000}"/>
  </bookViews>
  <sheets>
    <sheet name="2026 Distributions -School Dist" sheetId="1" r:id="rId1"/>
  </sheets>
  <definedNames>
    <definedName name="_xlnm._FilterDatabase" localSheetId="0" hidden="1">'2026 Distributions -School Dist'!$A$8:$H$8</definedName>
    <definedName name="_xlnm.Print_Area" localSheetId="0">'2026 Distributions -School Dist'!$A$1:$H$26</definedName>
    <definedName name="_xlnm.Print_Titles" localSheetId="0">'2026 Distributions -School Dist'!$1:$6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21" i="1"/>
  <c r="H21" i="1" s="1"/>
  <c r="C20" i="1"/>
  <c r="C19" i="1"/>
  <c r="C18" i="1"/>
  <c r="C17" i="1"/>
  <c r="C16" i="1"/>
  <c r="H16" i="1" s="1"/>
  <c r="C15" i="1"/>
  <c r="H15" i="1" s="1"/>
  <c r="C14" i="1"/>
  <c r="C13" i="1"/>
  <c r="H13" i="1" s="1"/>
  <c r="C12" i="1"/>
  <c r="H12" i="1" s="1"/>
  <c r="C11" i="1"/>
  <c r="C10" i="1"/>
  <c r="C9" i="1"/>
  <c r="B7" i="1"/>
  <c r="H10" i="1"/>
  <c r="H22" i="1"/>
  <c r="H19" i="1"/>
  <c r="H18" i="1"/>
  <c r="H17" i="1"/>
  <c r="H14" i="1"/>
  <c r="H9" i="1"/>
  <c r="H20" i="1"/>
  <c r="G7" i="1"/>
  <c r="F7" i="1"/>
  <c r="E7" i="1"/>
  <c r="D7" i="1"/>
  <c r="C7" i="1" l="1"/>
  <c r="H11" i="1"/>
  <c r="H7" i="1" s="1"/>
</calcChain>
</file>

<file path=xl/sharedStrings.xml><?xml version="1.0" encoding="utf-8"?>
<sst xmlns="http://schemas.openxmlformats.org/spreadsheetml/2006/main" count="44" uniqueCount="27">
  <si>
    <t>Production Tax</t>
  </si>
  <si>
    <t>2026 Distributions by Fund to School Districts</t>
  </si>
  <si>
    <t>(Based on 2025 production year tax revenues)</t>
  </si>
  <si>
    <t>School Districts</t>
  </si>
  <si>
    <t xml:space="preserve">Taconite 
School Fund
$0.0343 </t>
  </si>
  <si>
    <t xml:space="preserve">Regular School Fund
$0.2472 </t>
  </si>
  <si>
    <t>Taconite 
Railroad Aid</t>
  </si>
  <si>
    <t xml:space="preserve">School Bldg. Maintenance Fund $0.04 </t>
  </si>
  <si>
    <t xml:space="preserve">Taconite Referendum
$0.213 </t>
  </si>
  <si>
    <t>Less Excess Money Transferred To Cities and Townships</t>
  </si>
  <si>
    <t>Total by 
School District</t>
  </si>
  <si>
    <t>Total</t>
  </si>
  <si>
    <t>001 Aitkin</t>
  </si>
  <si>
    <t xml:space="preserve">---  </t>
  </si>
  <si>
    <t>166 Cook County</t>
  </si>
  <si>
    <t>182 Crosby-Ironton</t>
  </si>
  <si>
    <t>316 Greenway</t>
  </si>
  <si>
    <t>318 Grand Rapids</t>
  </si>
  <si>
    <t>319 Nashwauk-Keewatin</t>
  </si>
  <si>
    <t>381 Lake Superior</t>
  </si>
  <si>
    <t>695 Chisholm</t>
  </si>
  <si>
    <t>696 Ely</t>
  </si>
  <si>
    <t>701 Hibbing</t>
  </si>
  <si>
    <t>712 Mtn. Iron-Buhl</t>
  </si>
  <si>
    <t>2142 St. Louis County</t>
  </si>
  <si>
    <t>2711 Mesabi East</t>
  </si>
  <si>
    <t>2909 Rock 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</si>
</sst>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"/>
  </numFmts>
  <fonts count="2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i/>
      <sz val="13"/>
      <color indexed="8"/>
      <name val="Arial"/>
      <family val="2"/>
    </font>
    <font>
      <b/>
      <sz val="13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4" applyNumberFormat="0" applyAlignment="0" applyProtection="0"/>
    <xf numFmtId="0" fontId="13" fillId="29" borderId="5" applyNumberFormat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31" borderId="4" applyNumberFormat="0" applyAlignment="0" applyProtection="0"/>
    <xf numFmtId="0" fontId="20" fillId="0" borderId="9" applyNumberFormat="0" applyFill="0" applyAlignment="0" applyProtection="0"/>
    <xf numFmtId="0" fontId="21" fillId="32" borderId="0" applyNumberFormat="0" applyBorder="0" applyAlignment="0" applyProtection="0"/>
    <xf numFmtId="0" fontId="9" fillId="0" borderId="0"/>
    <xf numFmtId="0" fontId="2" fillId="0" borderId="0"/>
    <xf numFmtId="0" fontId="2" fillId="0" borderId="0"/>
    <xf numFmtId="0" fontId="9" fillId="33" borderId="10" applyNumberFormat="0" applyFont="0" applyAlignment="0" applyProtection="0"/>
    <xf numFmtId="0" fontId="22" fillId="28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horizontal="right" vertical="top" wrapText="1"/>
    </xf>
    <xf numFmtId="5" fontId="4" fillId="0" borderId="2" xfId="0" applyNumberFormat="1" applyFont="1" applyFill="1" applyBorder="1" applyAlignment="1" applyProtection="1">
      <alignment vertical="top" wrapText="1"/>
    </xf>
    <xf numFmtId="164" fontId="4" fillId="0" borderId="2" xfId="0" applyNumberFormat="1" applyFont="1" applyFill="1" applyBorder="1" applyAlignment="1" applyProtection="1">
      <alignment vertical="top" wrapText="1"/>
    </xf>
    <xf numFmtId="0" fontId="4" fillId="0" borderId="3" xfId="0" applyNumberFormat="1" applyFont="1" applyFill="1" applyBorder="1" applyAlignment="1" applyProtection="1">
      <alignment horizontal="right" wrapText="1"/>
    </xf>
    <xf numFmtId="5" fontId="4" fillId="0" borderId="3" xfId="0" applyNumberFormat="1" applyFont="1" applyFill="1" applyBorder="1" applyAlignment="1" applyProtection="1">
      <alignment wrapText="1"/>
    </xf>
    <xf numFmtId="164" fontId="4" fillId="0" borderId="3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wrapText="1"/>
    </xf>
    <xf numFmtId="5" fontId="6" fillId="0" borderId="1" xfId="28" applyNumberFormat="1" applyFont="1" applyBorder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5" fontId="5" fillId="0" borderId="1" xfId="0" applyNumberFormat="1" applyFont="1" applyFill="1" applyBorder="1" applyAlignment="1" applyProtection="1">
      <alignment horizontal="right" vertical="center" wrapText="1"/>
    </xf>
    <xf numFmtId="0" fontId="0" fillId="2" borderId="0" xfId="0" applyNumberFormat="1" applyFont="1" applyFill="1" applyBorder="1" applyAlignment="1" applyProtection="1">
      <alignment vertical="center"/>
    </xf>
    <xf numFmtId="164" fontId="6" fillId="0" borderId="1" xfId="28" applyNumberFormat="1" applyFont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left" vertical="center" wrapText="1" inden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2"/>
  <sheetViews>
    <sheetView tabSelected="1" zoomScale="90" zoomScaleNormal="90" workbookViewId="0">
      <pane ySplit="8" topLeftCell="A9" activePane="bottomLeft" state="frozen"/>
      <selection pane="bottomLeft" activeCell="A2" sqref="A2:H2"/>
    </sheetView>
  </sheetViews>
  <sheetFormatPr defaultColWidth="9.109375" defaultRowHeight="14.4" x14ac:dyDescent="0.3"/>
  <cols>
    <col min="1" max="1" width="26.109375" style="1" customWidth="1"/>
    <col min="2" max="6" width="17.109375" style="1" customWidth="1"/>
    <col min="7" max="7" width="18.88671875" style="1" customWidth="1"/>
    <col min="8" max="8" width="17.109375" style="1" customWidth="1"/>
    <col min="9" max="16384" width="9.109375" style="1"/>
  </cols>
  <sheetData>
    <row r="1" spans="1:8" ht="39.6" customHeight="1" x14ac:dyDescent="0.3">
      <c r="A1" s="17" t="s">
        <v>0</v>
      </c>
      <c r="B1" s="18"/>
      <c r="C1" s="18"/>
      <c r="D1" s="18"/>
      <c r="E1" s="18"/>
      <c r="F1" s="18"/>
      <c r="G1" s="18"/>
      <c r="H1" s="18"/>
    </row>
    <row r="2" spans="1:8" ht="23.1" customHeight="1" x14ac:dyDescent="0.4">
      <c r="A2" s="19" t="s">
        <v>1</v>
      </c>
      <c r="B2" s="19"/>
      <c r="C2" s="19"/>
      <c r="D2" s="19"/>
      <c r="E2" s="19"/>
      <c r="F2" s="19"/>
      <c r="G2" s="19"/>
      <c r="H2" s="19"/>
    </row>
    <row r="3" spans="1:8" ht="18.600000000000001" customHeight="1" x14ac:dyDescent="0.3">
      <c r="A3" s="20" t="s">
        <v>2</v>
      </c>
      <c r="B3" s="20"/>
      <c r="C3" s="20"/>
      <c r="D3" s="20"/>
      <c r="E3" s="20"/>
      <c r="F3" s="20"/>
      <c r="G3" s="20"/>
      <c r="H3" s="20"/>
    </row>
    <row r="4" spans="1:8" ht="14.1" customHeight="1" x14ac:dyDescent="0.3">
      <c r="A4" s="10"/>
      <c r="B4" s="10"/>
      <c r="C4" s="10"/>
      <c r="D4" s="10"/>
      <c r="E4" s="10"/>
      <c r="F4" s="10"/>
      <c r="G4" s="10"/>
      <c r="H4" s="10"/>
    </row>
    <row r="5" spans="1:8" ht="15" customHeight="1" x14ac:dyDescent="0.3"/>
    <row r="6" spans="1:8" ht="76.5" customHeight="1" x14ac:dyDescent="0.3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 ht="19.649999999999999" customHeight="1" x14ac:dyDescent="0.3">
      <c r="A7" s="6" t="s">
        <v>11</v>
      </c>
      <c r="B7" s="7">
        <f>SUM(B9:B22)</f>
        <v>1403955</v>
      </c>
      <c r="C7" s="8">
        <f t="shared" ref="C7:H7" si="0">SUM(C9:C22)</f>
        <v>8990678</v>
      </c>
      <c r="D7" s="7">
        <f t="shared" si="0"/>
        <v>1106935</v>
      </c>
      <c r="E7" s="7">
        <f t="shared" si="0"/>
        <v>1311445</v>
      </c>
      <c r="F7" s="8">
        <f t="shared" si="0"/>
        <v>6178596</v>
      </c>
      <c r="G7" s="7">
        <f t="shared" si="0"/>
        <v>-22963</v>
      </c>
      <c r="H7" s="8">
        <f t="shared" si="0"/>
        <v>18968646</v>
      </c>
    </row>
    <row r="8" spans="1:8" s="2" customFormat="1" ht="17.25" customHeight="1" x14ac:dyDescent="0.3">
      <c r="A8" s="3"/>
      <c r="B8" s="4"/>
      <c r="C8" s="5"/>
      <c r="D8" s="4"/>
      <c r="E8" s="4"/>
      <c r="F8" s="5"/>
      <c r="G8" s="4"/>
      <c r="H8" s="5"/>
    </row>
    <row r="9" spans="1:8" s="14" customFormat="1" ht="19.350000000000001" customHeight="1" x14ac:dyDescent="0.3">
      <c r="A9" s="16" t="s">
        <v>12</v>
      </c>
      <c r="B9" s="11" t="s">
        <v>13</v>
      </c>
      <c r="C9" s="12">
        <f>75842+105714</f>
        <v>181556</v>
      </c>
      <c r="D9" s="11" t="s">
        <v>13</v>
      </c>
      <c r="E9" s="11" t="s">
        <v>13</v>
      </c>
      <c r="F9" s="12">
        <v>62694</v>
      </c>
      <c r="G9" s="13">
        <v>0</v>
      </c>
      <c r="H9" s="12">
        <f t="shared" ref="H9:H19" si="1">SUM(B9:G9)</f>
        <v>244250</v>
      </c>
    </row>
    <row r="10" spans="1:8" s="14" customFormat="1" ht="19.350000000000001" customHeight="1" x14ac:dyDescent="0.3">
      <c r="A10" s="16" t="s">
        <v>14</v>
      </c>
      <c r="B10" s="12">
        <v>21087</v>
      </c>
      <c r="C10" s="12">
        <f>31137+38570</f>
        <v>69707</v>
      </c>
      <c r="D10" s="12">
        <v>264977</v>
      </c>
      <c r="E10" s="11" t="s">
        <v>13</v>
      </c>
      <c r="F10" s="12">
        <v>91498</v>
      </c>
      <c r="G10" s="13">
        <v>-11639</v>
      </c>
      <c r="H10" s="12">
        <f>SUM(B10:G10)</f>
        <v>435630</v>
      </c>
    </row>
    <row r="11" spans="1:8" s="14" customFormat="1" ht="19.350000000000001" customHeight="1" x14ac:dyDescent="0.3">
      <c r="A11" s="16" t="s">
        <v>15</v>
      </c>
      <c r="B11" s="11" t="s">
        <v>13</v>
      </c>
      <c r="C11" s="12">
        <f>82572+120720</f>
        <v>203292</v>
      </c>
      <c r="D11" s="11" t="s">
        <v>13</v>
      </c>
      <c r="E11" s="11" t="s">
        <v>13</v>
      </c>
      <c r="F11" s="12">
        <v>222602</v>
      </c>
      <c r="G11" s="13">
        <v>0</v>
      </c>
      <c r="H11" s="12">
        <f t="shared" si="1"/>
        <v>425894</v>
      </c>
    </row>
    <row r="12" spans="1:8" s="14" customFormat="1" ht="19.350000000000001" customHeight="1" x14ac:dyDescent="0.3">
      <c r="A12" s="16" t="s">
        <v>16</v>
      </c>
      <c r="B12" s="12">
        <v>33373</v>
      </c>
      <c r="C12" s="12">
        <f>357484+515724</f>
        <v>873208</v>
      </c>
      <c r="D12" s="11" t="s">
        <v>13</v>
      </c>
      <c r="E12" s="12">
        <v>137576</v>
      </c>
      <c r="F12" s="12">
        <v>372009</v>
      </c>
      <c r="G12" s="13">
        <v>0</v>
      </c>
      <c r="H12" s="12">
        <f t="shared" si="1"/>
        <v>1416166</v>
      </c>
    </row>
    <row r="13" spans="1:8" s="14" customFormat="1" ht="19.350000000000001" customHeight="1" x14ac:dyDescent="0.3">
      <c r="A13" s="16" t="s">
        <v>17</v>
      </c>
      <c r="B13" s="15">
        <v>0</v>
      </c>
      <c r="C13" s="12">
        <f>507681+694231</f>
        <v>1201912</v>
      </c>
      <c r="D13" s="11" t="s">
        <v>13</v>
      </c>
      <c r="E13" s="11" t="s">
        <v>13</v>
      </c>
      <c r="F13" s="12">
        <v>428400</v>
      </c>
      <c r="G13" s="13">
        <v>0</v>
      </c>
      <c r="H13" s="12">
        <f>SUM(B13:G13)</f>
        <v>1630312</v>
      </c>
    </row>
    <row r="14" spans="1:8" s="14" customFormat="1" ht="19.350000000000001" customHeight="1" x14ac:dyDescent="0.3">
      <c r="A14" s="16" t="s">
        <v>18</v>
      </c>
      <c r="B14" s="12">
        <v>52652</v>
      </c>
      <c r="C14" s="12">
        <f>133880+199207</f>
        <v>333087</v>
      </c>
      <c r="D14" s="11" t="s">
        <v>13</v>
      </c>
      <c r="E14" s="12">
        <v>61661</v>
      </c>
      <c r="F14" s="12">
        <v>268675</v>
      </c>
      <c r="G14" s="13">
        <v>0</v>
      </c>
      <c r="H14" s="12">
        <f t="shared" si="1"/>
        <v>716075</v>
      </c>
    </row>
    <row r="15" spans="1:8" s="14" customFormat="1" ht="19.350000000000001" customHeight="1" x14ac:dyDescent="0.3">
      <c r="A15" s="16" t="s">
        <v>19</v>
      </c>
      <c r="B15" s="12">
        <v>67949</v>
      </c>
      <c r="C15" s="12">
        <f>145799+223930</f>
        <v>369729</v>
      </c>
      <c r="D15" s="12">
        <v>342720</v>
      </c>
      <c r="E15" s="12">
        <v>59010</v>
      </c>
      <c r="F15" s="12">
        <v>244417</v>
      </c>
      <c r="G15" s="13">
        <v>0</v>
      </c>
      <c r="H15" s="12">
        <f t="shared" si="1"/>
        <v>1083825</v>
      </c>
    </row>
    <row r="16" spans="1:8" s="14" customFormat="1" ht="19.350000000000001" customHeight="1" x14ac:dyDescent="0.3">
      <c r="A16" s="16" t="s">
        <v>20</v>
      </c>
      <c r="B16" s="11" t="s">
        <v>13</v>
      </c>
      <c r="C16" s="12">
        <f>321074+475694</f>
        <v>796768</v>
      </c>
      <c r="D16" s="11" t="s">
        <v>13</v>
      </c>
      <c r="E16" s="12">
        <v>47435</v>
      </c>
      <c r="F16" s="12">
        <v>469527</v>
      </c>
      <c r="G16" s="13">
        <v>0</v>
      </c>
      <c r="H16" s="12">
        <f t="shared" si="1"/>
        <v>1313730</v>
      </c>
    </row>
    <row r="17" spans="1:8" s="14" customFormat="1" ht="19.350000000000001" customHeight="1" x14ac:dyDescent="0.3">
      <c r="A17" s="16" t="s">
        <v>21</v>
      </c>
      <c r="B17" s="11" t="s">
        <v>13</v>
      </c>
      <c r="C17" s="12">
        <f>42473+65572</f>
        <v>108045</v>
      </c>
      <c r="D17" s="11" t="s">
        <v>13</v>
      </c>
      <c r="E17" s="11" t="s">
        <v>13</v>
      </c>
      <c r="F17" s="12">
        <v>213624</v>
      </c>
      <c r="G17" s="13">
        <v>0</v>
      </c>
      <c r="H17" s="12">
        <f t="shared" si="1"/>
        <v>321669</v>
      </c>
    </row>
    <row r="18" spans="1:8" s="14" customFormat="1" ht="19.350000000000001" customHeight="1" x14ac:dyDescent="0.3">
      <c r="A18" s="16" t="s">
        <v>22</v>
      </c>
      <c r="B18" s="12">
        <v>297557</v>
      </c>
      <c r="C18" s="12">
        <f>736627+1063261</f>
        <v>1799888</v>
      </c>
      <c r="D18" s="11" t="s">
        <v>13</v>
      </c>
      <c r="E18" s="12">
        <v>144936</v>
      </c>
      <c r="F18" s="12">
        <v>1219547</v>
      </c>
      <c r="G18" s="13">
        <v>0</v>
      </c>
      <c r="H18" s="12">
        <f t="shared" si="1"/>
        <v>3461928</v>
      </c>
    </row>
    <row r="19" spans="1:8" s="14" customFormat="1" ht="19.350000000000001" customHeight="1" x14ac:dyDescent="0.3">
      <c r="A19" s="16" t="s">
        <v>23</v>
      </c>
      <c r="B19" s="12">
        <v>431294</v>
      </c>
      <c r="C19" s="12">
        <f>141029+273023</f>
        <v>414052</v>
      </c>
      <c r="D19" s="11" t="s">
        <v>13</v>
      </c>
      <c r="E19" s="12">
        <v>92926</v>
      </c>
      <c r="F19" s="12">
        <v>349776</v>
      </c>
      <c r="G19" s="13">
        <v>-11324</v>
      </c>
      <c r="H19" s="12">
        <f t="shared" si="1"/>
        <v>1276724</v>
      </c>
    </row>
    <row r="20" spans="1:8" s="14" customFormat="1" ht="19.350000000000001" customHeight="1" x14ac:dyDescent="0.3">
      <c r="A20" s="16" t="s">
        <v>24</v>
      </c>
      <c r="B20" s="12">
        <v>151536</v>
      </c>
      <c r="C20" s="12">
        <f>189946+300734</f>
        <v>490680</v>
      </c>
      <c r="D20" s="12">
        <v>284841</v>
      </c>
      <c r="E20" s="12">
        <v>165670</v>
      </c>
      <c r="F20" s="12">
        <v>429452</v>
      </c>
      <c r="G20" s="13">
        <v>0</v>
      </c>
      <c r="H20" s="12">
        <f>SUM(B20:G20)</f>
        <v>1522179</v>
      </c>
    </row>
    <row r="21" spans="1:8" s="14" customFormat="1" ht="19.350000000000001" customHeight="1" x14ac:dyDescent="0.3">
      <c r="A21" s="16" t="s">
        <v>25</v>
      </c>
      <c r="B21" s="12">
        <v>183337</v>
      </c>
      <c r="C21" s="12">
        <f>159335+310803</f>
        <v>470138</v>
      </c>
      <c r="D21" s="12">
        <v>214397</v>
      </c>
      <c r="E21" s="12">
        <v>132450</v>
      </c>
      <c r="F21" s="12">
        <v>425333</v>
      </c>
      <c r="G21" s="13">
        <v>0</v>
      </c>
      <c r="H21" s="12">
        <f>SUM(B21:G21)</f>
        <v>1425655</v>
      </c>
    </row>
    <row r="22" spans="1:8" s="14" customFormat="1" ht="19.350000000000001" customHeight="1" x14ac:dyDescent="0.3">
      <c r="A22" s="16" t="s">
        <v>26</v>
      </c>
      <c r="B22" s="12">
        <v>165170</v>
      </c>
      <c r="C22" s="12">
        <f>681597+997019</f>
        <v>1678616</v>
      </c>
      <c r="D22" s="12">
        <v>0</v>
      </c>
      <c r="E22" s="12">
        <v>469781</v>
      </c>
      <c r="F22" s="12">
        <v>1381042</v>
      </c>
      <c r="G22" s="13">
        <v>0</v>
      </c>
      <c r="H22" s="12">
        <f>SUM(B22:G22)</f>
        <v>3694609</v>
      </c>
    </row>
  </sheetData>
  <autoFilter ref="A8:H8" xr:uid="{00000000-0009-0000-0000-000000000000}"/>
  <mergeCells count="3">
    <mergeCell ref="A1:H1"/>
    <mergeCell ref="A2:H2"/>
    <mergeCell ref="A3:H3"/>
  </mergeCells>
  <printOptions horizontalCentered="1"/>
  <pageMargins left="0.7" right="0.7" top="0.75" bottom="0.75" header="0.3" footer="0.3"/>
  <pageSetup scale="82" fitToHeight="0" pageOrder="overThenDown" orientation="landscape" blackAndWhite="1" r:id="rId1"/>
  <headerFooter>
    <oddHeader>&amp;L&amp;G</oddHeader>
    <oddFooter xml:space="preserve">&amp;L&amp;"Arial,Regular"&amp;9(3/2026)&amp;R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2018 Distribution by Fund to School Districts XLS</RoutingRuleDescription>
    <Owner xmlns="9130277e-1076-48d8-8826-9168779647ca">45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4E8216B-048D-422D-BC5D-6BAC0DCD42F4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01450EC-0F84-4523-A88D-4655B51C3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B510BB-D1F9-4A84-8906-182037B2334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EBA0CB3-A886-4830-83E2-A2D093B03F9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60437E-9D16-4ECC-8818-2C163EDF4FC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Distributions -School Dist</vt:lpstr>
      <vt:lpstr>'2026 Distributions -School Dist'!Print_Area</vt:lpstr>
      <vt:lpstr>'2026 Distributions -School Dist'!Print_Titles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Distribution by Fund to School Districts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2026-03-17T15:26:01Z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EHMXPVJQYS55-68-151</vt:lpwstr>
  </property>
  <property fmtid="{D5CDD505-2E9C-101B-9397-08002B2CF9AE}" pid="4" name="_dlc_DocIdItemGuid">
    <vt:lpwstr>e878f103-3268-454f-a359-d4df49c3ce27</vt:lpwstr>
  </property>
  <property fmtid="{D5CDD505-2E9C-101B-9397-08002B2CF9AE}" pid="5" name="_dlc_DocIdUrl">
    <vt:lpwstr>http://extprod13.mnrevdmz.mdor.state.mn.us/businesses/mineral/_layouts/DocIdRedir.aspx?ID=EHMXPVJQYS55-68-151, EHMXPVJQYS55-68-151</vt:lpwstr>
  </property>
</Properties>
</file>